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pbox\Dropbox\Udvikling\Økonomien på plads\"/>
    </mc:Choice>
  </mc:AlternateContent>
  <xr:revisionPtr revIDLastSave="0" documentId="8_{E2EA2E50-E057-4BAC-A4BD-6EC532EF7707}" xr6:coauthVersionLast="46" xr6:coauthVersionMax="46" xr10:uidLastSave="{00000000-0000-0000-0000-000000000000}"/>
  <bookViews>
    <workbookView xWindow="-108" yWindow="-108" windowWidth="23256" windowHeight="12576" activeTab="1" xr2:uid="{DF3792D1-704F-4239-9EFB-651F9912AF90}"/>
  </bookViews>
  <sheets>
    <sheet name="Stående lån" sheetId="2" r:id="rId1"/>
    <sheet name="Låneberegninger" sheetId="1" r:id="rId2"/>
    <sheet name="Ark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25" i="2" l="1"/>
  <c r="F25" i="2" s="1"/>
  <c r="D24" i="2"/>
  <c r="G19" i="2"/>
  <c r="G17" i="2"/>
  <c r="C24" i="2" s="1"/>
  <c r="H24" i="2" s="1"/>
  <c r="D9" i="2"/>
  <c r="B90" i="2" s="1"/>
  <c r="D6" i="2"/>
  <c r="B83" i="2" l="1"/>
  <c r="B138" i="2"/>
  <c r="G138" i="2" s="1"/>
  <c r="E90" i="2"/>
  <c r="G90" i="2"/>
  <c r="F90" i="2"/>
  <c r="H90" i="2"/>
  <c r="D90" i="2"/>
  <c r="E138" i="2"/>
  <c r="F138" i="2"/>
  <c r="H138" i="2"/>
  <c r="D138" i="2"/>
  <c r="B27" i="2"/>
  <c r="B29" i="2"/>
  <c r="B31" i="2"/>
  <c r="B33" i="2"/>
  <c r="B35" i="2"/>
  <c r="B37" i="2"/>
  <c r="B39" i="2"/>
  <c r="B41" i="2"/>
  <c r="B43" i="2"/>
  <c r="B45" i="2"/>
  <c r="B47" i="2"/>
  <c r="B51" i="2"/>
  <c r="B55" i="2"/>
  <c r="B59" i="2"/>
  <c r="F83" i="2"/>
  <c r="E83" i="2"/>
  <c r="H83" i="2"/>
  <c r="G83" i="2"/>
  <c r="D83" i="2"/>
  <c r="B147" i="2"/>
  <c r="B146" i="2"/>
  <c r="B145" i="2"/>
  <c r="B143" i="2"/>
  <c r="B141" i="2"/>
  <c r="B139" i="2"/>
  <c r="B137" i="2"/>
  <c r="B135" i="2"/>
  <c r="B133" i="2"/>
  <c r="B131" i="2"/>
  <c r="B129" i="2"/>
  <c r="B127" i="2"/>
  <c r="B125" i="2"/>
  <c r="B123" i="2"/>
  <c r="B121" i="2"/>
  <c r="B119" i="2"/>
  <c r="B117" i="2"/>
  <c r="B115" i="2"/>
  <c r="B113" i="2"/>
  <c r="B111" i="2"/>
  <c r="B109" i="2"/>
  <c r="B107" i="2"/>
  <c r="B105" i="2"/>
  <c r="B103" i="2"/>
  <c r="B101" i="2"/>
  <c r="B99" i="2"/>
  <c r="B97" i="2"/>
  <c r="B95" i="2"/>
  <c r="B93" i="2"/>
  <c r="B91" i="2"/>
  <c r="B89" i="2"/>
  <c r="B144" i="2"/>
  <c r="B136" i="2"/>
  <c r="B128" i="2"/>
  <c r="B120" i="2"/>
  <c r="B112" i="2"/>
  <c r="B104" i="2"/>
  <c r="B96" i="2"/>
  <c r="B142" i="2"/>
  <c r="B134" i="2"/>
  <c r="B126" i="2"/>
  <c r="B118" i="2"/>
  <c r="B110" i="2"/>
  <c r="B102" i="2"/>
  <c r="B94" i="2"/>
  <c r="B88" i="2"/>
  <c r="B86" i="2"/>
  <c r="B84" i="2"/>
  <c r="B82" i="2"/>
  <c r="B80" i="2"/>
  <c r="B78" i="2"/>
  <c r="B76" i="2"/>
  <c r="B132" i="2"/>
  <c r="B116" i="2"/>
  <c r="B100" i="2"/>
  <c r="B81" i="2"/>
  <c r="B74" i="2"/>
  <c r="B72" i="2"/>
  <c r="B70" i="2"/>
  <c r="B68" i="2"/>
  <c r="B66" i="2"/>
  <c r="B64" i="2"/>
  <c r="B62" i="2"/>
  <c r="B60" i="2"/>
  <c r="B58" i="2"/>
  <c r="B56" i="2"/>
  <c r="B54" i="2"/>
  <c r="B52" i="2"/>
  <c r="B50" i="2"/>
  <c r="B130" i="2"/>
  <c r="B114" i="2"/>
  <c r="B98" i="2"/>
  <c r="B85" i="2"/>
  <c r="B79" i="2"/>
  <c r="B140" i="2"/>
  <c r="B124" i="2"/>
  <c r="B108" i="2"/>
  <c r="B92" i="2"/>
  <c r="B77" i="2"/>
  <c r="B73" i="2"/>
  <c r="B71" i="2"/>
  <c r="B69" i="2"/>
  <c r="B67" i="2"/>
  <c r="B65" i="2"/>
  <c r="B63" i="2"/>
  <c r="B61" i="2"/>
  <c r="B106" i="2"/>
  <c r="E25" i="2"/>
  <c r="G25" i="2" s="1"/>
  <c r="B26" i="2"/>
  <c r="B28" i="2"/>
  <c r="B30" i="2"/>
  <c r="B32" i="2"/>
  <c r="B34" i="2"/>
  <c r="B36" i="2"/>
  <c r="B38" i="2"/>
  <c r="B40" i="2"/>
  <c r="B42" i="2"/>
  <c r="B44" i="2"/>
  <c r="B46" i="2"/>
  <c r="B48" i="2"/>
  <c r="B49" i="2"/>
  <c r="B53" i="2"/>
  <c r="B57" i="2"/>
  <c r="B75" i="2"/>
  <c r="B87" i="2"/>
  <c r="B122" i="2"/>
  <c r="E75" i="2" l="1"/>
  <c r="G75" i="2"/>
  <c r="F75" i="2"/>
  <c r="D75" i="2"/>
  <c r="H75" i="2"/>
  <c r="D32" i="2"/>
  <c r="E32" i="2"/>
  <c r="E73" i="2"/>
  <c r="H73" i="2"/>
  <c r="D73" i="2"/>
  <c r="G73" i="2"/>
  <c r="F73" i="2"/>
  <c r="G52" i="2"/>
  <c r="F52" i="2"/>
  <c r="H52" i="2"/>
  <c r="E52" i="2"/>
  <c r="D52" i="2"/>
  <c r="E81" i="2"/>
  <c r="H81" i="2"/>
  <c r="G81" i="2"/>
  <c r="F81" i="2"/>
  <c r="D81" i="2"/>
  <c r="E102" i="2"/>
  <c r="D102" i="2"/>
  <c r="H102" i="2"/>
  <c r="G102" i="2"/>
  <c r="F102" i="2"/>
  <c r="E144" i="2"/>
  <c r="H144" i="2"/>
  <c r="G144" i="2"/>
  <c r="F144" i="2"/>
  <c r="D144" i="2"/>
  <c r="G111" i="2"/>
  <c r="D111" i="2"/>
  <c r="H111" i="2"/>
  <c r="F111" i="2"/>
  <c r="E111" i="2"/>
  <c r="G127" i="2"/>
  <c r="D127" i="2"/>
  <c r="H127" i="2"/>
  <c r="F127" i="2"/>
  <c r="E127" i="2"/>
  <c r="E39" i="2"/>
  <c r="D39" i="2"/>
  <c r="G39" i="2" s="1"/>
  <c r="G46" i="2"/>
  <c r="F46" i="2"/>
  <c r="H46" i="2"/>
  <c r="E46" i="2"/>
  <c r="D46" i="2"/>
  <c r="E38" i="2"/>
  <c r="D38" i="2"/>
  <c r="F38" i="2" s="1"/>
  <c r="F30" i="2"/>
  <c r="E30" i="2"/>
  <c r="D30" i="2"/>
  <c r="E106" i="2"/>
  <c r="G106" i="2"/>
  <c r="F106" i="2"/>
  <c r="H106" i="2"/>
  <c r="D106" i="2"/>
  <c r="E67" i="2"/>
  <c r="H67" i="2"/>
  <c r="D67" i="2"/>
  <c r="G67" i="2"/>
  <c r="F67" i="2"/>
  <c r="E77" i="2"/>
  <c r="F77" i="2"/>
  <c r="D77" i="2"/>
  <c r="H77" i="2"/>
  <c r="G77" i="2"/>
  <c r="E140" i="2"/>
  <c r="F140" i="2"/>
  <c r="D140" i="2"/>
  <c r="H140" i="2"/>
  <c r="G140" i="2"/>
  <c r="E114" i="2"/>
  <c r="G114" i="2"/>
  <c r="F114" i="2"/>
  <c r="D114" i="2"/>
  <c r="H114" i="2"/>
  <c r="G54" i="2"/>
  <c r="F54" i="2"/>
  <c r="E54" i="2"/>
  <c r="D54" i="2"/>
  <c r="H54" i="2"/>
  <c r="G62" i="2"/>
  <c r="F62" i="2"/>
  <c r="E62" i="2"/>
  <c r="D62" i="2"/>
  <c r="H62" i="2"/>
  <c r="G70" i="2"/>
  <c r="F70" i="2"/>
  <c r="E70" i="2"/>
  <c r="H70" i="2"/>
  <c r="D70" i="2"/>
  <c r="E100" i="2"/>
  <c r="F100" i="2"/>
  <c r="D100" i="2"/>
  <c r="H100" i="2"/>
  <c r="G100" i="2"/>
  <c r="G78" i="2"/>
  <c r="E78" i="2"/>
  <c r="D78" i="2"/>
  <c r="H78" i="2"/>
  <c r="F78" i="2"/>
  <c r="H86" i="2"/>
  <c r="D86" i="2"/>
  <c r="G86" i="2"/>
  <c r="F86" i="2"/>
  <c r="E86" i="2"/>
  <c r="E110" i="2"/>
  <c r="D110" i="2"/>
  <c r="H110" i="2"/>
  <c r="G110" i="2"/>
  <c r="F110" i="2"/>
  <c r="E142" i="2"/>
  <c r="D142" i="2"/>
  <c r="H142" i="2"/>
  <c r="G142" i="2"/>
  <c r="F142" i="2"/>
  <c r="E120" i="2"/>
  <c r="H120" i="2"/>
  <c r="G120" i="2"/>
  <c r="F120" i="2"/>
  <c r="D120" i="2"/>
  <c r="G89" i="2"/>
  <c r="H89" i="2"/>
  <c r="F89" i="2"/>
  <c r="E89" i="2"/>
  <c r="D89" i="2"/>
  <c r="G97" i="2"/>
  <c r="H97" i="2"/>
  <c r="F97" i="2"/>
  <c r="E97" i="2"/>
  <c r="D97" i="2"/>
  <c r="G105" i="2"/>
  <c r="H105" i="2"/>
  <c r="F105" i="2"/>
  <c r="E105" i="2"/>
  <c r="D105" i="2"/>
  <c r="G113" i="2"/>
  <c r="H113" i="2"/>
  <c r="F113" i="2"/>
  <c r="E113" i="2"/>
  <c r="D113" i="2"/>
  <c r="G121" i="2"/>
  <c r="H121" i="2"/>
  <c r="F121" i="2"/>
  <c r="E121" i="2"/>
  <c r="D121" i="2"/>
  <c r="G129" i="2"/>
  <c r="H129" i="2"/>
  <c r="F129" i="2"/>
  <c r="E129" i="2"/>
  <c r="D129" i="2"/>
  <c r="G137" i="2"/>
  <c r="H137" i="2"/>
  <c r="F137" i="2"/>
  <c r="E137" i="2"/>
  <c r="D137" i="2"/>
  <c r="E59" i="2"/>
  <c r="H59" i="2"/>
  <c r="D59" i="2"/>
  <c r="G59" i="2"/>
  <c r="F59" i="2"/>
  <c r="E45" i="2"/>
  <c r="H45" i="2"/>
  <c r="D45" i="2"/>
  <c r="F45" i="2"/>
  <c r="G45" i="2"/>
  <c r="E37" i="2"/>
  <c r="D37" i="2"/>
  <c r="F37" i="2"/>
  <c r="H37" i="2" s="1"/>
  <c r="E29" i="2"/>
  <c r="D29" i="2"/>
  <c r="F29" i="2" s="1"/>
  <c r="H25" i="2"/>
  <c r="G40" i="2"/>
  <c r="D40" i="2"/>
  <c r="F40" i="2" s="1"/>
  <c r="E40" i="2"/>
  <c r="E65" i="2"/>
  <c r="H65" i="2"/>
  <c r="D65" i="2"/>
  <c r="G65" i="2"/>
  <c r="F65" i="2"/>
  <c r="E98" i="2"/>
  <c r="G98" i="2"/>
  <c r="F98" i="2"/>
  <c r="D98" i="2"/>
  <c r="H98" i="2"/>
  <c r="G68" i="2"/>
  <c r="F68" i="2"/>
  <c r="E68" i="2"/>
  <c r="H68" i="2"/>
  <c r="D68" i="2"/>
  <c r="G76" i="2"/>
  <c r="F76" i="2"/>
  <c r="E76" i="2"/>
  <c r="D76" i="2"/>
  <c r="H76" i="2"/>
  <c r="E134" i="2"/>
  <c r="D134" i="2"/>
  <c r="H134" i="2"/>
  <c r="G134" i="2"/>
  <c r="F134" i="2"/>
  <c r="G95" i="2"/>
  <c r="D95" i="2"/>
  <c r="H95" i="2"/>
  <c r="F95" i="2"/>
  <c r="E95" i="2"/>
  <c r="G135" i="2"/>
  <c r="D135" i="2"/>
  <c r="H135" i="2"/>
  <c r="F135" i="2"/>
  <c r="E135" i="2"/>
  <c r="E57" i="2"/>
  <c r="H57" i="2"/>
  <c r="D57" i="2"/>
  <c r="G57" i="2"/>
  <c r="F57" i="2"/>
  <c r="E53" i="2"/>
  <c r="H53" i="2"/>
  <c r="D53" i="2"/>
  <c r="F53" i="2"/>
  <c r="G53" i="2"/>
  <c r="D44" i="2"/>
  <c r="G44" i="2" s="1"/>
  <c r="E44" i="2"/>
  <c r="D36" i="2"/>
  <c r="E36" i="2"/>
  <c r="D28" i="2"/>
  <c r="F28" i="2" s="1"/>
  <c r="E28" i="2"/>
  <c r="E61" i="2"/>
  <c r="H61" i="2"/>
  <c r="D61" i="2"/>
  <c r="G61" i="2"/>
  <c r="F61" i="2"/>
  <c r="E69" i="2"/>
  <c r="H69" i="2"/>
  <c r="D69" i="2"/>
  <c r="G69" i="2"/>
  <c r="F69" i="2"/>
  <c r="E92" i="2"/>
  <c r="F92" i="2"/>
  <c r="D92" i="2"/>
  <c r="H92" i="2"/>
  <c r="G92" i="2"/>
  <c r="E79" i="2"/>
  <c r="D79" i="2"/>
  <c r="H79" i="2"/>
  <c r="G79" i="2"/>
  <c r="F79" i="2"/>
  <c r="E130" i="2"/>
  <c r="G130" i="2"/>
  <c r="F130" i="2"/>
  <c r="D130" i="2"/>
  <c r="H130" i="2"/>
  <c r="G56" i="2"/>
  <c r="F56" i="2"/>
  <c r="H56" i="2"/>
  <c r="D56" i="2"/>
  <c r="E56" i="2"/>
  <c r="G64" i="2"/>
  <c r="F64" i="2"/>
  <c r="E64" i="2"/>
  <c r="D64" i="2"/>
  <c r="H64" i="2"/>
  <c r="G72" i="2"/>
  <c r="F72" i="2"/>
  <c r="E72" i="2"/>
  <c r="D72" i="2"/>
  <c r="H72" i="2"/>
  <c r="E116" i="2"/>
  <c r="F116" i="2"/>
  <c r="D116" i="2"/>
  <c r="H116" i="2"/>
  <c r="G116" i="2"/>
  <c r="G80" i="2"/>
  <c r="D80" i="2"/>
  <c r="H80" i="2"/>
  <c r="F80" i="2"/>
  <c r="E80" i="2"/>
  <c r="H88" i="2"/>
  <c r="D88" i="2"/>
  <c r="G88" i="2"/>
  <c r="F88" i="2"/>
  <c r="E88" i="2"/>
  <c r="E118" i="2"/>
  <c r="D118" i="2"/>
  <c r="H118" i="2"/>
  <c r="G118" i="2"/>
  <c r="F118" i="2"/>
  <c r="E96" i="2"/>
  <c r="H96" i="2"/>
  <c r="G96" i="2"/>
  <c r="F96" i="2"/>
  <c r="D96" i="2"/>
  <c r="E128" i="2"/>
  <c r="H128" i="2"/>
  <c r="G128" i="2"/>
  <c r="F128" i="2"/>
  <c r="D128" i="2"/>
  <c r="G91" i="2"/>
  <c r="F91" i="2"/>
  <c r="E91" i="2"/>
  <c r="D91" i="2"/>
  <c r="H91" i="2"/>
  <c r="G99" i="2"/>
  <c r="F99" i="2"/>
  <c r="E99" i="2"/>
  <c r="H99" i="2"/>
  <c r="D99" i="2"/>
  <c r="G107" i="2"/>
  <c r="F107" i="2"/>
  <c r="E107" i="2"/>
  <c r="D107" i="2"/>
  <c r="H107" i="2"/>
  <c r="G115" i="2"/>
  <c r="F115" i="2"/>
  <c r="E115" i="2"/>
  <c r="H115" i="2"/>
  <c r="D115" i="2"/>
  <c r="G123" i="2"/>
  <c r="F123" i="2"/>
  <c r="E123" i="2"/>
  <c r="D123" i="2"/>
  <c r="H123" i="2"/>
  <c r="G131" i="2"/>
  <c r="F131" i="2"/>
  <c r="E131" i="2"/>
  <c r="H131" i="2"/>
  <c r="D131" i="2"/>
  <c r="G139" i="2"/>
  <c r="F139" i="2"/>
  <c r="E139" i="2"/>
  <c r="D139" i="2"/>
  <c r="H139" i="2"/>
  <c r="E55" i="2"/>
  <c r="H55" i="2"/>
  <c r="D55" i="2"/>
  <c r="G55" i="2"/>
  <c r="F55" i="2"/>
  <c r="E43" i="2"/>
  <c r="D43" i="2"/>
  <c r="E35" i="2"/>
  <c r="D35" i="2"/>
  <c r="F35" i="2" s="1"/>
  <c r="E27" i="2"/>
  <c r="D27" i="2"/>
  <c r="F27" i="2" s="1"/>
  <c r="G48" i="2"/>
  <c r="F48" i="2"/>
  <c r="H48" i="2"/>
  <c r="D48" i="2"/>
  <c r="E48" i="2"/>
  <c r="E124" i="2"/>
  <c r="F124" i="2"/>
  <c r="D124" i="2"/>
  <c r="H124" i="2"/>
  <c r="G124" i="2"/>
  <c r="G60" i="2"/>
  <c r="F60" i="2"/>
  <c r="H60" i="2"/>
  <c r="E60" i="2"/>
  <c r="D60" i="2"/>
  <c r="H84" i="2"/>
  <c r="D84" i="2"/>
  <c r="G84" i="2"/>
  <c r="F84" i="2"/>
  <c r="E84" i="2"/>
  <c r="E112" i="2"/>
  <c r="H112" i="2"/>
  <c r="G112" i="2"/>
  <c r="F112" i="2"/>
  <c r="D112" i="2"/>
  <c r="G103" i="2"/>
  <c r="D103" i="2"/>
  <c r="H103" i="2"/>
  <c r="F103" i="2"/>
  <c r="E103" i="2"/>
  <c r="G119" i="2"/>
  <c r="D119" i="2"/>
  <c r="H119" i="2"/>
  <c r="F119" i="2"/>
  <c r="E119" i="2"/>
  <c r="G143" i="2"/>
  <c r="D143" i="2"/>
  <c r="H143" i="2"/>
  <c r="F143" i="2"/>
  <c r="E143" i="2"/>
  <c r="E47" i="2"/>
  <c r="H47" i="2"/>
  <c r="D47" i="2"/>
  <c r="G47" i="2"/>
  <c r="F47" i="2"/>
  <c r="E31" i="2"/>
  <c r="D31" i="2"/>
  <c r="G31" i="2" s="1"/>
  <c r="E122" i="2"/>
  <c r="G122" i="2"/>
  <c r="F122" i="2"/>
  <c r="H122" i="2"/>
  <c r="D122" i="2"/>
  <c r="F87" i="2"/>
  <c r="E87" i="2"/>
  <c r="H87" i="2"/>
  <c r="G87" i="2"/>
  <c r="D87" i="2"/>
  <c r="E49" i="2"/>
  <c r="H49" i="2"/>
  <c r="D49" i="2"/>
  <c r="G49" i="2"/>
  <c r="F49" i="2"/>
  <c r="F42" i="2"/>
  <c r="H42" i="2" s="1"/>
  <c r="E42" i="2"/>
  <c r="D42" i="2"/>
  <c r="G42" i="2" s="1"/>
  <c r="E34" i="2"/>
  <c r="D34" i="2"/>
  <c r="F34" i="2" s="1"/>
  <c r="E26" i="2"/>
  <c r="D26" i="2"/>
  <c r="G26" i="2" s="1"/>
  <c r="E63" i="2"/>
  <c r="H63" i="2"/>
  <c r="D63" i="2"/>
  <c r="G63" i="2"/>
  <c r="F63" i="2"/>
  <c r="E71" i="2"/>
  <c r="H71" i="2"/>
  <c r="D71" i="2"/>
  <c r="G71" i="2"/>
  <c r="F71" i="2"/>
  <c r="E108" i="2"/>
  <c r="F108" i="2"/>
  <c r="D108" i="2"/>
  <c r="H108" i="2"/>
  <c r="G108" i="2"/>
  <c r="F85" i="2"/>
  <c r="E85" i="2"/>
  <c r="D85" i="2"/>
  <c r="H85" i="2"/>
  <c r="G85" i="2"/>
  <c r="G50" i="2"/>
  <c r="F50" i="2"/>
  <c r="E50" i="2"/>
  <c r="D50" i="2"/>
  <c r="H50" i="2"/>
  <c r="G58" i="2"/>
  <c r="F58" i="2"/>
  <c r="E58" i="2"/>
  <c r="D58" i="2"/>
  <c r="H58" i="2"/>
  <c r="G66" i="2"/>
  <c r="F66" i="2"/>
  <c r="E66" i="2"/>
  <c r="H66" i="2"/>
  <c r="D66" i="2"/>
  <c r="G74" i="2"/>
  <c r="H74" i="2"/>
  <c r="F74" i="2"/>
  <c r="E74" i="2"/>
  <c r="D74" i="2"/>
  <c r="E132" i="2"/>
  <c r="F132" i="2"/>
  <c r="D132" i="2"/>
  <c r="H132" i="2"/>
  <c r="G132" i="2"/>
  <c r="G82" i="2"/>
  <c r="H82" i="2"/>
  <c r="F82" i="2"/>
  <c r="E82" i="2"/>
  <c r="D82" i="2"/>
  <c r="E94" i="2"/>
  <c r="D94" i="2"/>
  <c r="H94" i="2"/>
  <c r="G94" i="2"/>
  <c r="F94" i="2"/>
  <c r="E126" i="2"/>
  <c r="D126" i="2"/>
  <c r="H126" i="2"/>
  <c r="G126" i="2"/>
  <c r="F126" i="2"/>
  <c r="E104" i="2"/>
  <c r="H104" i="2"/>
  <c r="G104" i="2"/>
  <c r="F104" i="2"/>
  <c r="D104" i="2"/>
  <c r="E136" i="2"/>
  <c r="H136" i="2"/>
  <c r="G136" i="2"/>
  <c r="F136" i="2"/>
  <c r="D136" i="2"/>
  <c r="G93" i="2"/>
  <c r="E93" i="2"/>
  <c r="D93" i="2"/>
  <c r="H93" i="2"/>
  <c r="F93" i="2"/>
  <c r="G101" i="2"/>
  <c r="E101" i="2"/>
  <c r="D101" i="2"/>
  <c r="H101" i="2"/>
  <c r="F101" i="2"/>
  <c r="G109" i="2"/>
  <c r="E109" i="2"/>
  <c r="D109" i="2"/>
  <c r="H109" i="2"/>
  <c r="F109" i="2"/>
  <c r="G117" i="2"/>
  <c r="E117" i="2"/>
  <c r="D117" i="2"/>
  <c r="H117" i="2"/>
  <c r="F117" i="2"/>
  <c r="G125" i="2"/>
  <c r="E125" i="2"/>
  <c r="D125" i="2"/>
  <c r="H125" i="2"/>
  <c r="F125" i="2"/>
  <c r="G133" i="2"/>
  <c r="E133" i="2"/>
  <c r="D133" i="2"/>
  <c r="H133" i="2"/>
  <c r="F133" i="2"/>
  <c r="G141" i="2"/>
  <c r="E141" i="2"/>
  <c r="D141" i="2"/>
  <c r="H141" i="2"/>
  <c r="F141" i="2"/>
  <c r="E51" i="2"/>
  <c r="H51" i="2"/>
  <c r="D51" i="2"/>
  <c r="G51" i="2"/>
  <c r="F51" i="2"/>
  <c r="E41" i="2"/>
  <c r="D41" i="2"/>
  <c r="F41" i="2"/>
  <c r="E33" i="2"/>
  <c r="G33" i="2" s="1"/>
  <c r="D33" i="2"/>
  <c r="F33" i="2" s="1"/>
  <c r="H34" i="2" l="1"/>
  <c r="G36" i="2"/>
  <c r="G43" i="2"/>
  <c r="H40" i="2"/>
  <c r="G27" i="2"/>
  <c r="G28" i="2"/>
  <c r="H35" i="2"/>
  <c r="H28" i="2"/>
  <c r="F36" i="2"/>
  <c r="H36" i="2" s="1"/>
  <c r="G37" i="2"/>
  <c r="H41" i="2"/>
  <c r="F43" i="2"/>
  <c r="H43" i="2" s="1"/>
  <c r="H29" i="2"/>
  <c r="G30" i="2"/>
  <c r="G32" i="2"/>
  <c r="H33" i="2"/>
  <c r="F31" i="2"/>
  <c r="H31" i="2" s="1"/>
  <c r="H30" i="2"/>
  <c r="H27" i="2"/>
  <c r="H38" i="2"/>
  <c r="G35" i="2"/>
  <c r="F44" i="2"/>
  <c r="H44" i="2" s="1"/>
  <c r="F32" i="2"/>
  <c r="H32" i="2" s="1"/>
  <c r="G38" i="2"/>
  <c r="F26" i="2"/>
  <c r="H26" i="2" s="1"/>
  <c r="G29" i="2"/>
  <c r="F39" i="2"/>
  <c r="H39" i="2" s="1"/>
  <c r="G41" i="2"/>
  <c r="G34" i="2"/>
  <c r="D14" i="2" l="1"/>
  <c r="D15" i="2" s="1"/>
  <c r="D29" i="1" l="1"/>
  <c r="D24" i="1"/>
  <c r="J5" i="1" l="1"/>
  <c r="M5" i="1" s="1"/>
  <c r="L6" i="1"/>
  <c r="M6" i="1" s="1"/>
  <c r="H6" i="1"/>
  <c r="L7" i="1" s="1"/>
  <c r="M7" i="1" s="1"/>
  <c r="D11" i="1"/>
  <c r="C15" i="1" s="1"/>
  <c r="C14" i="1" l="1"/>
  <c r="I6" i="3" s="1"/>
  <c r="H7" i="3" s="1"/>
  <c r="I7" i="3" s="1"/>
  <c r="H8" i="3" s="1"/>
  <c r="I8" i="3" s="1"/>
  <c r="H9" i="3" s="1"/>
  <c r="I9" i="3" s="1"/>
  <c r="I10" i="3" s="1"/>
  <c r="H7" i="1"/>
  <c r="L8" i="1" l="1"/>
  <c r="M8" i="1" s="1"/>
  <c r="H8" i="1"/>
  <c r="H9" i="1" l="1"/>
  <c r="L9" i="1"/>
  <c r="M9" i="1" s="1"/>
  <c r="H10" i="1" l="1"/>
  <c r="L10" i="1"/>
  <c r="M10" i="1" s="1"/>
  <c r="M11" i="1" l="1"/>
  <c r="H13" i="1"/>
</calcChain>
</file>

<file path=xl/sharedStrings.xml><?xml version="1.0" encoding="utf-8"?>
<sst xmlns="http://schemas.openxmlformats.org/spreadsheetml/2006/main" count="65" uniqueCount="49">
  <si>
    <t>Lån</t>
  </si>
  <si>
    <t>Kurs</t>
  </si>
  <si>
    <t>Omk</t>
  </si>
  <si>
    <t>Udbetalt</t>
  </si>
  <si>
    <t>Ydelser</t>
  </si>
  <si>
    <t>Ydelse</t>
  </si>
  <si>
    <t>Rente</t>
  </si>
  <si>
    <t>Perioder</t>
  </si>
  <si>
    <t>Annuitetslån i mDKK</t>
  </si>
  <si>
    <t>Excelfunktion "Ydelse"</t>
  </si>
  <si>
    <t>Hovedstol</t>
  </si>
  <si>
    <t xml:space="preserve"> </t>
  </si>
  <si>
    <t>Afdrag</t>
  </si>
  <si>
    <t>mDKK</t>
  </si>
  <si>
    <t>Effektiv Rente</t>
  </si>
  <si>
    <t>Serielån</t>
  </si>
  <si>
    <t>Låneomk</t>
  </si>
  <si>
    <t>Stående lån</t>
  </si>
  <si>
    <t>hovedstol</t>
  </si>
  <si>
    <t>rente pr. år</t>
  </si>
  <si>
    <t>terminer pr. år</t>
  </si>
  <si>
    <t>løbetid (n)</t>
  </si>
  <si>
    <t>Stiftelsesomk.</t>
  </si>
  <si>
    <t xml:space="preserve">kurs </t>
  </si>
  <si>
    <t>Provenue</t>
  </si>
  <si>
    <t>Rente pr. termin</t>
  </si>
  <si>
    <t>Beregning af amortiseringstabellen:</t>
  </si>
  <si>
    <t>Forudsætninger:</t>
  </si>
  <si>
    <t>Forklaring</t>
  </si>
  <si>
    <t>Indtast værdier i ALLE gule rubrikker i skemaet til venstre</t>
  </si>
  <si>
    <t>rente pr. termin</t>
  </si>
  <si>
    <t>undtagen de med rødt farvede</t>
  </si>
  <si>
    <t>Se resultat i rente pr. termin og ÅOP nedenfor</t>
  </si>
  <si>
    <t>perioder</t>
  </si>
  <si>
    <t xml:space="preserve">ÅOP </t>
  </si>
  <si>
    <t>=(1+rente pr. termin)^termin pr år-1</t>
  </si>
  <si>
    <t>Afdrag= hovedstol/løbetid</t>
  </si>
  <si>
    <t>Automatisk beregning af amortiseringstabellen</t>
  </si>
  <si>
    <t>år</t>
  </si>
  <si>
    <t>Restgæld primo</t>
  </si>
  <si>
    <t>Restgæld ultimo</t>
  </si>
  <si>
    <t>Betalingsrække</t>
  </si>
  <si>
    <t>Periode 1</t>
  </si>
  <si>
    <t>Periode 2</t>
  </si>
  <si>
    <t>Periode 3</t>
  </si>
  <si>
    <t>Periode 4</t>
  </si>
  <si>
    <t>Effektiv rente pr. termin</t>
  </si>
  <si>
    <t>Nominel rente pr. periode</t>
  </si>
  <si>
    <t>Effektiv lånerente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</si>
</sst>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0000_-;\-* #,##0.000000_-;_-* &quot;-&quot;??_-;_-@_-"/>
    <numFmt numFmtId="165" formatCode="_ * #,##0.00_ ;_ * \-#,##0.00_ ;_ * &quot;-&quot;??_ ;_ @_ "/>
    <numFmt numFmtId="166" formatCode="_ * #,##0_ ;_ * \-#,##0_ ;_ * &quot;-&quot;??_ ;_ @_ "/>
    <numFmt numFmtId="167" formatCode="0.000%"/>
    <numFmt numFmtId="168" formatCode="_-* #,##0.00\ _k_r_._-;\-* #,##0.00\ _k_r_._-;_-* &quot;-&quot;??\ _k_r_._-;_-@_-"/>
    <numFmt numFmtId="169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6">
    <xf numFmtId="0" fontId="0" fillId="0" borderId="0" xfId="0"/>
    <xf numFmtId="9" fontId="0" fillId="0" borderId="0" xfId="2" applyFont="1"/>
    <xf numFmtId="43" fontId="0" fillId="0" borderId="0" xfId="1" applyFont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4" xfId="0" applyBorder="1"/>
    <xf numFmtId="164" fontId="0" fillId="0" borderId="5" xfId="1" applyNumberFormat="1" applyFont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9" fontId="0" fillId="0" borderId="0" xfId="0" applyNumberFormat="1"/>
    <xf numFmtId="10" fontId="0" fillId="0" borderId="0" xfId="0" applyNumberFormat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2" fontId="0" fillId="0" borderId="23" xfId="0" applyNumberFormat="1" applyBorder="1"/>
    <xf numFmtId="2" fontId="0" fillId="0" borderId="24" xfId="0" applyNumberFormat="1" applyBorder="1"/>
    <xf numFmtId="0" fontId="0" fillId="2" borderId="1" xfId="0" applyFill="1" applyBorder="1"/>
    <xf numFmtId="10" fontId="0" fillId="0" borderId="1" xfId="2" applyNumberFormat="1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3" fillId="0" borderId="0" xfId="0" applyFont="1"/>
    <xf numFmtId="0" fontId="0" fillId="0" borderId="33" xfId="0" applyBorder="1"/>
    <xf numFmtId="0" fontId="0" fillId="0" borderId="34" xfId="0" applyBorder="1"/>
    <xf numFmtId="9" fontId="0" fillId="3" borderId="32" xfId="0" applyNumberFormat="1" applyFill="1" applyBorder="1"/>
    <xf numFmtId="0" fontId="0" fillId="3" borderId="32" xfId="0" applyFill="1" applyBorder="1"/>
    <xf numFmtId="0" fontId="0" fillId="0" borderId="36" xfId="0" applyBorder="1"/>
    <xf numFmtId="0" fontId="0" fillId="0" borderId="25" xfId="0" applyBorder="1"/>
    <xf numFmtId="9" fontId="0" fillId="3" borderId="37" xfId="0" applyNumberFormat="1" applyFill="1" applyBorder="1"/>
    <xf numFmtId="0" fontId="3" fillId="4" borderId="15" xfId="0" applyFont="1" applyFill="1" applyBorder="1"/>
    <xf numFmtId="0" fontId="0" fillId="4" borderId="2" xfId="0" applyFill="1" applyBorder="1"/>
    <xf numFmtId="0" fontId="0" fillId="4" borderId="15" xfId="0" applyFill="1" applyBorder="1"/>
    <xf numFmtId="0" fontId="0" fillId="4" borderId="16" xfId="0" applyFill="1" applyBorder="1"/>
    <xf numFmtId="0" fontId="0" fillId="0" borderId="0" xfId="0" applyFill="1" applyBorder="1"/>
    <xf numFmtId="0" fontId="0" fillId="3" borderId="29" xfId="0" applyFill="1" applyBorder="1"/>
    <xf numFmtId="0" fontId="0" fillId="3" borderId="33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4" xfId="0" applyFill="1" applyBorder="1"/>
    <xf numFmtId="0" fontId="0" fillId="3" borderId="0" xfId="0" applyFill="1" applyBorder="1"/>
    <xf numFmtId="0" fontId="0" fillId="3" borderId="35" xfId="0" applyFill="1" applyBorder="1"/>
    <xf numFmtId="0" fontId="0" fillId="5" borderId="34" xfId="0" applyFill="1" applyBorder="1"/>
    <xf numFmtId="0" fontId="0" fillId="5" borderId="0" xfId="0" applyFill="1" applyBorder="1"/>
    <xf numFmtId="10" fontId="0" fillId="5" borderId="32" xfId="0" applyNumberFormat="1" applyFill="1" applyBorder="1"/>
    <xf numFmtId="0" fontId="0" fillId="3" borderId="36" xfId="0" applyFill="1" applyBorder="1"/>
    <xf numFmtId="0" fontId="0" fillId="3" borderId="25" xfId="0" applyFill="1" applyBorder="1"/>
    <xf numFmtId="0" fontId="0" fillId="3" borderId="38" xfId="0" applyFill="1" applyBorder="1"/>
    <xf numFmtId="0" fontId="0" fillId="5" borderId="32" xfId="0" applyFill="1" applyBorder="1"/>
    <xf numFmtId="0" fontId="4" fillId="4" borderId="15" xfId="0" applyFont="1" applyFill="1" applyBorder="1"/>
    <xf numFmtId="0" fontId="5" fillId="4" borderId="16" xfId="0" applyFont="1" applyFill="1" applyBorder="1"/>
    <xf numFmtId="167" fontId="5" fillId="4" borderId="2" xfId="0" applyNumberFormat="1" applyFont="1" applyFill="1" applyBorder="1"/>
    <xf numFmtId="0" fontId="5" fillId="0" borderId="16" xfId="0" applyFont="1" applyBorder="1"/>
    <xf numFmtId="0" fontId="2" fillId="0" borderId="17" xfId="0" applyFont="1" applyBorder="1"/>
    <xf numFmtId="0" fontId="4" fillId="4" borderId="36" xfId="0" applyFont="1" applyFill="1" applyBorder="1"/>
    <xf numFmtId="0" fontId="5" fillId="4" borderId="25" xfId="0" applyFont="1" applyFill="1" applyBorder="1"/>
    <xf numFmtId="167" fontId="5" fillId="4" borderId="37" xfId="0" applyNumberFormat="1" applyFont="1" applyFill="1" applyBorder="1"/>
    <xf numFmtId="0" fontId="4" fillId="0" borderId="25" xfId="0" quotePrefix="1" applyFont="1" applyBorder="1"/>
    <xf numFmtId="0" fontId="5" fillId="0" borderId="25" xfId="0" applyFont="1" applyBorder="1"/>
    <xf numFmtId="0" fontId="2" fillId="0" borderId="38" xfId="0" applyFont="1" applyBorder="1"/>
    <xf numFmtId="0" fontId="6" fillId="4" borderId="2" xfId="0" applyFont="1" applyFill="1" applyBorder="1"/>
    <xf numFmtId="0" fontId="3" fillId="0" borderId="8" xfId="0" applyFont="1" applyBorder="1"/>
    <xf numFmtId="0" fontId="3" fillId="0" borderId="18" xfId="0" applyFont="1" applyBorder="1"/>
    <xf numFmtId="0" fontId="0" fillId="0" borderId="39" xfId="0" applyBorder="1"/>
    <xf numFmtId="166" fontId="0" fillId="0" borderId="3" xfId="3" applyNumberFormat="1" applyFont="1" applyBorder="1"/>
    <xf numFmtId="166" fontId="0" fillId="0" borderId="40" xfId="3" applyNumberFormat="1" applyFont="1" applyBorder="1"/>
    <xf numFmtId="166" fontId="0" fillId="0" borderId="1" xfId="3" applyNumberFormat="1" applyFont="1" applyBorder="1"/>
    <xf numFmtId="166" fontId="0" fillId="0" borderId="12" xfId="3" applyNumberFormat="1" applyFont="1" applyBorder="1"/>
    <xf numFmtId="166" fontId="0" fillId="0" borderId="19" xfId="3" applyNumberFormat="1" applyFont="1" applyBorder="1"/>
    <xf numFmtId="166" fontId="0" fillId="0" borderId="20" xfId="3" applyNumberFormat="1" applyFont="1" applyBorder="1"/>
    <xf numFmtId="10" fontId="0" fillId="0" borderId="0" xfId="2" applyNumberFormat="1" applyFont="1"/>
    <xf numFmtId="168" fontId="0" fillId="0" borderId="0" xfId="0" applyNumberFormat="1"/>
    <xf numFmtId="16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</cellXfs>
  <cellStyles count="4">
    <cellStyle name="Komma" xfId="1" builtinId="3"/>
    <cellStyle name="Komma 2" xfId="3" xr:uid="{1B35B986-AC2E-4322-9DD6-864FCC05D7AC}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</xdr:row>
      <xdr:rowOff>123825</xdr:rowOff>
    </xdr:from>
    <xdr:to>
      <xdr:col>4</xdr:col>
      <xdr:colOff>523875</xdr:colOff>
      <xdr:row>5</xdr:row>
      <xdr:rowOff>28575</xdr:rowOff>
    </xdr:to>
    <xdr:sp macro="" textlink="">
      <xdr:nvSpPr>
        <xdr:cNvPr id="3" name="Venstrepil 2">
          <a:extLst>
            <a:ext uri="{FF2B5EF4-FFF2-40B4-BE49-F238E27FC236}">
              <a16:creationId xmlns:a16="http://schemas.microsoft.com/office/drawing/2014/main" id="{A4034D3C-13F5-4A9F-BA0B-415C843463B7}"/>
            </a:ext>
          </a:extLst>
        </xdr:cNvPr>
        <xdr:cNvSpPr/>
      </xdr:nvSpPr>
      <xdr:spPr>
        <a:xfrm>
          <a:off x="3198495" y="6966585"/>
          <a:ext cx="381000" cy="2705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1C4E-1F18-4EAE-8C43-8EF4EBC0F372}">
  <sheetPr>
    <pageSetUpPr fitToPage="1"/>
  </sheetPr>
  <dimension ref="B1:S147"/>
  <sheetViews>
    <sheetView topLeftCell="A20" workbookViewId="0">
      <selection activeCell="J21" sqref="J21"/>
    </sheetView>
  </sheetViews>
  <sheetFormatPr defaultRowHeight="14.4" x14ac:dyDescent="0.3"/>
  <cols>
    <col min="2" max="2" width="12.5546875" bestFit="1" customWidth="1"/>
    <col min="3" max="3" width="10.44140625" customWidth="1"/>
    <col min="4" max="4" width="12.6640625" bestFit="1" customWidth="1"/>
    <col min="5" max="5" width="13.44140625" bestFit="1" customWidth="1"/>
    <col min="6" max="6" width="10.6640625" bestFit="1" customWidth="1"/>
    <col min="7" max="7" width="12.5546875" bestFit="1" customWidth="1"/>
    <col min="8" max="8" width="13.88671875" bestFit="1" customWidth="1"/>
    <col min="12" max="12" width="15.6640625" bestFit="1" customWidth="1"/>
    <col min="13" max="13" width="11.109375" customWidth="1"/>
    <col min="14" max="16" width="10" bestFit="1" customWidth="1"/>
  </cols>
  <sheetData>
    <row r="1" spans="2:19" x14ac:dyDescent="0.3">
      <c r="B1" s="32" t="s">
        <v>26</v>
      </c>
      <c r="S1">
        <v>2</v>
      </c>
    </row>
    <row r="2" spans="2:19" x14ac:dyDescent="0.3">
      <c r="B2" s="32"/>
      <c r="S2">
        <v>3</v>
      </c>
    </row>
    <row r="3" spans="2:19" ht="15" thickBot="1" x14ac:dyDescent="0.35">
      <c r="B3" s="32" t="s">
        <v>27</v>
      </c>
      <c r="S3">
        <v>4</v>
      </c>
    </row>
    <row r="4" spans="2:19" x14ac:dyDescent="0.3">
      <c r="B4" s="33" t="s">
        <v>18</v>
      </c>
      <c r="C4" s="31"/>
      <c r="D4" s="45">
        <v>3450</v>
      </c>
      <c r="F4" s="46" t="s">
        <v>28</v>
      </c>
      <c r="G4" s="47"/>
      <c r="H4" s="47"/>
      <c r="I4" s="47"/>
      <c r="J4" s="47"/>
      <c r="K4" s="48"/>
      <c r="S4">
        <v>5</v>
      </c>
    </row>
    <row r="5" spans="2:19" x14ac:dyDescent="0.3">
      <c r="B5" s="34" t="s">
        <v>19</v>
      </c>
      <c r="C5" s="4"/>
      <c r="D5" s="35">
        <v>0.04</v>
      </c>
      <c r="F5" s="49" t="s">
        <v>29</v>
      </c>
      <c r="G5" s="50"/>
      <c r="H5" s="50"/>
      <c r="I5" s="50"/>
      <c r="J5" s="50"/>
      <c r="K5" s="51"/>
      <c r="S5">
        <v>6</v>
      </c>
    </row>
    <row r="6" spans="2:19" x14ac:dyDescent="0.3">
      <c r="B6" s="52" t="s">
        <v>30</v>
      </c>
      <c r="C6" s="53"/>
      <c r="D6" s="54">
        <f>+D5/D7</f>
        <v>0.01</v>
      </c>
      <c r="F6" s="49" t="s">
        <v>31</v>
      </c>
      <c r="G6" s="50"/>
      <c r="H6" s="50"/>
      <c r="I6" s="50"/>
      <c r="J6" s="50"/>
      <c r="K6" s="51"/>
      <c r="S6">
        <v>7</v>
      </c>
    </row>
    <row r="7" spans="2:19" ht="15" thickBot="1" x14ac:dyDescent="0.35">
      <c r="B7" s="34" t="s">
        <v>20</v>
      </c>
      <c r="C7" s="4"/>
      <c r="D7" s="36">
        <v>4</v>
      </c>
      <c r="F7" s="55" t="s">
        <v>32</v>
      </c>
      <c r="G7" s="56"/>
      <c r="H7" s="56"/>
      <c r="I7" s="56"/>
      <c r="J7" s="56"/>
      <c r="K7" s="57"/>
      <c r="S7">
        <v>8</v>
      </c>
    </row>
    <row r="8" spans="2:19" x14ac:dyDescent="0.3">
      <c r="B8" s="34" t="s">
        <v>21</v>
      </c>
      <c r="C8" s="4"/>
      <c r="D8" s="36">
        <v>5</v>
      </c>
      <c r="S8">
        <v>9</v>
      </c>
    </row>
    <row r="9" spans="2:19" x14ac:dyDescent="0.3">
      <c r="B9" s="52" t="s">
        <v>33</v>
      </c>
      <c r="C9" s="53"/>
      <c r="D9" s="58">
        <f>+D7*D8</f>
        <v>20</v>
      </c>
      <c r="S9">
        <v>10</v>
      </c>
    </row>
    <row r="10" spans="2:19" x14ac:dyDescent="0.3">
      <c r="B10" s="34" t="s">
        <v>22</v>
      </c>
      <c r="C10" s="4"/>
      <c r="D10" s="35">
        <v>0</v>
      </c>
      <c r="S10">
        <v>11</v>
      </c>
    </row>
    <row r="11" spans="2:19" x14ac:dyDescent="0.3">
      <c r="B11" s="34" t="s">
        <v>22</v>
      </c>
      <c r="C11" s="4"/>
      <c r="D11" s="36">
        <v>15</v>
      </c>
      <c r="S11">
        <v>12</v>
      </c>
    </row>
    <row r="12" spans="2:19" ht="15" thickBot="1" x14ac:dyDescent="0.35">
      <c r="B12" s="37" t="s">
        <v>23</v>
      </c>
      <c r="C12" s="38"/>
      <c r="D12" s="39">
        <v>1</v>
      </c>
      <c r="S12">
        <v>13</v>
      </c>
    </row>
    <row r="13" spans="2:19" ht="15" thickBot="1" x14ac:dyDescent="0.35">
      <c r="S13">
        <v>14</v>
      </c>
    </row>
    <row r="14" spans="2:19" ht="18.600000000000001" thickBot="1" x14ac:dyDescent="0.4">
      <c r="B14" s="59" t="s">
        <v>25</v>
      </c>
      <c r="C14" s="60"/>
      <c r="D14" s="61">
        <f>+IRR(H24:H144)</f>
        <v>1.024152247713328E-2</v>
      </c>
      <c r="E14" s="62"/>
      <c r="F14" s="62"/>
      <c r="G14" s="62"/>
      <c r="H14" s="62"/>
      <c r="I14" s="63"/>
      <c r="S14">
        <v>15</v>
      </c>
    </row>
    <row r="15" spans="2:19" ht="18.600000000000001" thickBot="1" x14ac:dyDescent="0.4">
      <c r="B15" s="64" t="s">
        <v>34</v>
      </c>
      <c r="C15" s="65"/>
      <c r="D15" s="66">
        <f>+(1+D14)^D7-1</f>
        <v>4.1599730489388032E-2</v>
      </c>
      <c r="E15" s="67" t="s">
        <v>35</v>
      </c>
      <c r="F15" s="68"/>
      <c r="G15" s="68"/>
      <c r="H15" s="68"/>
      <c r="I15" s="69"/>
      <c r="S15">
        <v>16</v>
      </c>
    </row>
    <row r="16" spans="2:19" ht="15" thickBot="1" x14ac:dyDescent="0.35">
      <c r="S16">
        <v>17</v>
      </c>
    </row>
    <row r="17" spans="2:19" ht="15" thickBot="1" x14ac:dyDescent="0.35">
      <c r="B17" s="40" t="s">
        <v>24</v>
      </c>
      <c r="C17" s="43"/>
      <c r="D17" s="43"/>
      <c r="E17" s="43"/>
      <c r="F17" s="43"/>
      <c r="G17" s="70">
        <f>+D4*D12-D4*D10-D11</f>
        <v>3435</v>
      </c>
      <c r="S17">
        <v>18</v>
      </c>
    </row>
    <row r="18" spans="2:19" ht="15" thickBot="1" x14ac:dyDescent="0.35">
      <c r="S18">
        <v>19</v>
      </c>
    </row>
    <row r="19" spans="2:19" ht="15" thickBot="1" x14ac:dyDescent="0.35">
      <c r="B19" s="42" t="s">
        <v>36</v>
      </c>
      <c r="C19" s="43"/>
      <c r="D19" s="43"/>
      <c r="E19" s="43"/>
      <c r="F19" s="43"/>
      <c r="G19" s="41">
        <f>+-D1/D4</f>
        <v>0</v>
      </c>
      <c r="S19">
        <v>20</v>
      </c>
    </row>
    <row r="20" spans="2:19" x14ac:dyDescent="0.3">
      <c r="B20" s="4"/>
      <c r="C20" s="4"/>
      <c r="D20" s="4"/>
      <c r="E20" s="4"/>
      <c r="F20" s="4"/>
      <c r="G20" s="44"/>
    </row>
    <row r="21" spans="2:19" ht="15" thickBot="1" x14ac:dyDescent="0.35">
      <c r="B21" s="32" t="s">
        <v>37</v>
      </c>
      <c r="S21">
        <v>21</v>
      </c>
    </row>
    <row r="22" spans="2:19" x14ac:dyDescent="0.3">
      <c r="B22" s="71" t="s">
        <v>38</v>
      </c>
      <c r="C22" s="85" t="s">
        <v>24</v>
      </c>
      <c r="D22" s="85" t="s">
        <v>39</v>
      </c>
      <c r="E22" s="85" t="s">
        <v>12</v>
      </c>
      <c r="F22" s="85" t="s">
        <v>6</v>
      </c>
      <c r="G22" s="85" t="s">
        <v>40</v>
      </c>
      <c r="H22" s="83" t="s">
        <v>41</v>
      </c>
      <c r="S22">
        <v>22</v>
      </c>
    </row>
    <row r="23" spans="2:19" ht="15" thickBot="1" x14ac:dyDescent="0.35">
      <c r="B23" s="72"/>
      <c r="C23" s="86"/>
      <c r="D23" s="86"/>
      <c r="E23" s="86"/>
      <c r="F23" s="86"/>
      <c r="G23" s="86"/>
      <c r="H23" s="84"/>
      <c r="S23">
        <v>23</v>
      </c>
    </row>
    <row r="24" spans="2:19" x14ac:dyDescent="0.3">
      <c r="B24" s="73">
        <v>0</v>
      </c>
      <c r="C24" s="74">
        <f>+G17</f>
        <v>3435</v>
      </c>
      <c r="D24" s="74">
        <f>+$D$4</f>
        <v>3450</v>
      </c>
      <c r="E24" s="74"/>
      <c r="F24" s="74"/>
      <c r="G24" s="74"/>
      <c r="H24" s="75">
        <f>+C24</f>
        <v>3435</v>
      </c>
      <c r="S24">
        <v>24</v>
      </c>
    </row>
    <row r="25" spans="2:19" x14ac:dyDescent="0.3">
      <c r="B25" s="12">
        <v>1</v>
      </c>
      <c r="C25" s="76"/>
      <c r="D25" s="76">
        <f>IF(B25="","",+$D$4)</f>
        <v>3450</v>
      </c>
      <c r="E25" s="76">
        <f>+IF(B25="","",IF(B25=$D$9,-$D$4,IF(B25&lt;$D$9,0)))</f>
        <v>0</v>
      </c>
      <c r="F25" s="76">
        <f>+IF(B25="","",-($D$6)*D25)</f>
        <v>-34.5</v>
      </c>
      <c r="G25" s="76">
        <f>+IF(B25="","",D24+E25)</f>
        <v>3450</v>
      </c>
      <c r="H25" s="77">
        <f>+F25+E25</f>
        <v>-34.5</v>
      </c>
      <c r="S25">
        <v>25</v>
      </c>
    </row>
    <row r="26" spans="2:19" x14ac:dyDescent="0.3">
      <c r="B26" s="12">
        <f t="shared" ref="B26:B44" si="0">+IF($D$9&lt;S1,"",S1)</f>
        <v>2</v>
      </c>
      <c r="C26" s="76"/>
      <c r="D26" s="76">
        <f>IF(B26="","",+$D$4)</f>
        <v>3450</v>
      </c>
      <c r="E26" s="76">
        <f t="shared" ref="E26:E89" si="1">+IF(B26="","",IF(B26=$D$9,-$D$4,IF(B26&lt;$D$9,0)))</f>
        <v>0</v>
      </c>
      <c r="F26" s="76">
        <f t="shared" ref="F26:F89" si="2">+IF(B26="","",-($D$6)*D26)</f>
        <v>-34.5</v>
      </c>
      <c r="G26" s="76">
        <f>+IF(B26="","",D26+E26)</f>
        <v>3450</v>
      </c>
      <c r="H26" s="77">
        <f>+IF(B26="","",(E26+F26))</f>
        <v>-34.5</v>
      </c>
      <c r="S26">
        <v>26</v>
      </c>
    </row>
    <row r="27" spans="2:19" x14ac:dyDescent="0.3">
      <c r="B27" s="12">
        <f t="shared" si="0"/>
        <v>3</v>
      </c>
      <c r="C27" s="76"/>
      <c r="D27" s="76">
        <f t="shared" ref="D27:D90" si="3">IF(B27="","",+$D$4)</f>
        <v>3450</v>
      </c>
      <c r="E27" s="76">
        <f t="shared" si="1"/>
        <v>0</v>
      </c>
      <c r="F27" s="76">
        <f t="shared" si="2"/>
        <v>-34.5</v>
      </c>
      <c r="G27" s="76">
        <f>+IF(B27="","",D27+E27)</f>
        <v>3450</v>
      </c>
      <c r="H27" s="77">
        <f>+IF(B27="","",(E27+F27))</f>
        <v>-34.5</v>
      </c>
      <c r="S27">
        <v>27</v>
      </c>
    </row>
    <row r="28" spans="2:19" x14ac:dyDescent="0.3">
      <c r="B28" s="12">
        <f t="shared" si="0"/>
        <v>4</v>
      </c>
      <c r="C28" s="76"/>
      <c r="D28" s="76">
        <f t="shared" si="3"/>
        <v>3450</v>
      </c>
      <c r="E28" s="76">
        <f t="shared" si="1"/>
        <v>0</v>
      </c>
      <c r="F28" s="76">
        <f t="shared" si="2"/>
        <v>-34.5</v>
      </c>
      <c r="G28" s="76">
        <f>+IF(B28="","",D28+E28)</f>
        <v>3450</v>
      </c>
      <c r="H28" s="77">
        <f>+IF(B28="","",(E28+F28))</f>
        <v>-34.5</v>
      </c>
      <c r="S28">
        <v>28</v>
      </c>
    </row>
    <row r="29" spans="2:19" x14ac:dyDescent="0.3">
      <c r="B29" s="12">
        <f t="shared" si="0"/>
        <v>5</v>
      </c>
      <c r="C29" s="76"/>
      <c r="D29" s="76">
        <f t="shared" si="3"/>
        <v>3450</v>
      </c>
      <c r="E29" s="76">
        <f t="shared" si="1"/>
        <v>0</v>
      </c>
      <c r="F29" s="76">
        <f t="shared" si="2"/>
        <v>-34.5</v>
      </c>
      <c r="G29" s="76">
        <f t="shared" ref="G29:G92" si="4">+IF(B29="","",D29+E29)</f>
        <v>3450</v>
      </c>
      <c r="H29" s="77">
        <f t="shared" ref="H29:H92" si="5">+IF(B29="","",(E29+F29))</f>
        <v>-34.5</v>
      </c>
      <c r="S29">
        <v>29</v>
      </c>
    </row>
    <row r="30" spans="2:19" x14ac:dyDescent="0.3">
      <c r="B30" s="12">
        <f t="shared" si="0"/>
        <v>6</v>
      </c>
      <c r="C30" s="76"/>
      <c r="D30" s="76">
        <f t="shared" si="3"/>
        <v>3450</v>
      </c>
      <c r="E30" s="76">
        <f t="shared" si="1"/>
        <v>0</v>
      </c>
      <c r="F30" s="76">
        <f t="shared" si="2"/>
        <v>-34.5</v>
      </c>
      <c r="G30" s="76">
        <f>+IF(B30="","",D30+E30)</f>
        <v>3450</v>
      </c>
      <c r="H30" s="77">
        <f t="shared" si="5"/>
        <v>-34.5</v>
      </c>
      <c r="S30">
        <v>30</v>
      </c>
    </row>
    <row r="31" spans="2:19" x14ac:dyDescent="0.3">
      <c r="B31" s="12">
        <f t="shared" si="0"/>
        <v>7</v>
      </c>
      <c r="C31" s="76"/>
      <c r="D31" s="76">
        <f t="shared" si="3"/>
        <v>3450</v>
      </c>
      <c r="E31" s="76">
        <f t="shared" si="1"/>
        <v>0</v>
      </c>
      <c r="F31" s="76">
        <f t="shared" si="2"/>
        <v>-34.5</v>
      </c>
      <c r="G31" s="76">
        <f t="shared" si="4"/>
        <v>3450</v>
      </c>
      <c r="H31" s="77">
        <f>+IF(B31="","",(E31+F31))</f>
        <v>-34.5</v>
      </c>
      <c r="S31">
        <v>31</v>
      </c>
    </row>
    <row r="32" spans="2:19" x14ac:dyDescent="0.3">
      <c r="B32" s="12">
        <f t="shared" si="0"/>
        <v>8</v>
      </c>
      <c r="C32" s="76"/>
      <c r="D32" s="76">
        <f t="shared" si="3"/>
        <v>3450</v>
      </c>
      <c r="E32" s="76">
        <f t="shared" si="1"/>
        <v>0</v>
      </c>
      <c r="F32" s="76">
        <f t="shared" si="2"/>
        <v>-34.5</v>
      </c>
      <c r="G32" s="76">
        <f t="shared" si="4"/>
        <v>3450</v>
      </c>
      <c r="H32" s="77">
        <f t="shared" si="5"/>
        <v>-34.5</v>
      </c>
      <c r="S32">
        <v>32</v>
      </c>
    </row>
    <row r="33" spans="2:19" x14ac:dyDescent="0.3">
      <c r="B33" s="12">
        <f t="shared" si="0"/>
        <v>9</v>
      </c>
      <c r="C33" s="76"/>
      <c r="D33" s="76">
        <f t="shared" si="3"/>
        <v>3450</v>
      </c>
      <c r="E33" s="76">
        <f t="shared" si="1"/>
        <v>0</v>
      </c>
      <c r="F33" s="76">
        <f t="shared" si="2"/>
        <v>-34.5</v>
      </c>
      <c r="G33" s="76">
        <f t="shared" si="4"/>
        <v>3450</v>
      </c>
      <c r="H33" s="77">
        <f t="shared" si="5"/>
        <v>-34.5</v>
      </c>
      <c r="S33">
        <v>33</v>
      </c>
    </row>
    <row r="34" spans="2:19" x14ac:dyDescent="0.3">
      <c r="B34" s="12">
        <f t="shared" si="0"/>
        <v>10</v>
      </c>
      <c r="C34" s="76"/>
      <c r="D34" s="76">
        <f t="shared" si="3"/>
        <v>3450</v>
      </c>
      <c r="E34" s="76">
        <f t="shared" si="1"/>
        <v>0</v>
      </c>
      <c r="F34" s="76">
        <f t="shared" si="2"/>
        <v>-34.5</v>
      </c>
      <c r="G34" s="76">
        <f t="shared" si="4"/>
        <v>3450</v>
      </c>
      <c r="H34" s="77">
        <f t="shared" si="5"/>
        <v>-34.5</v>
      </c>
      <c r="S34">
        <v>34</v>
      </c>
    </row>
    <row r="35" spans="2:19" x14ac:dyDescent="0.3">
      <c r="B35" s="12">
        <f t="shared" si="0"/>
        <v>11</v>
      </c>
      <c r="C35" s="76"/>
      <c r="D35" s="76">
        <f t="shared" si="3"/>
        <v>3450</v>
      </c>
      <c r="E35" s="76">
        <f>+IF(B35="","",IF(B35=$D$9,-$D$4,IF(B35&lt;$D$9,0)))</f>
        <v>0</v>
      </c>
      <c r="F35" s="76">
        <f t="shared" si="2"/>
        <v>-34.5</v>
      </c>
      <c r="G35" s="76">
        <f t="shared" si="4"/>
        <v>3450</v>
      </c>
      <c r="H35" s="77">
        <f t="shared" si="5"/>
        <v>-34.5</v>
      </c>
      <c r="S35">
        <v>35</v>
      </c>
    </row>
    <row r="36" spans="2:19" x14ac:dyDescent="0.3">
      <c r="B36" s="12">
        <f t="shared" si="0"/>
        <v>12</v>
      </c>
      <c r="C36" s="76"/>
      <c r="D36" s="76">
        <f t="shared" si="3"/>
        <v>3450</v>
      </c>
      <c r="E36" s="76">
        <f t="shared" si="1"/>
        <v>0</v>
      </c>
      <c r="F36" s="76">
        <f t="shared" si="2"/>
        <v>-34.5</v>
      </c>
      <c r="G36" s="76">
        <f t="shared" si="4"/>
        <v>3450</v>
      </c>
      <c r="H36" s="77">
        <f t="shared" si="5"/>
        <v>-34.5</v>
      </c>
      <c r="S36">
        <v>36</v>
      </c>
    </row>
    <row r="37" spans="2:19" x14ac:dyDescent="0.3">
      <c r="B37" s="12">
        <f t="shared" si="0"/>
        <v>13</v>
      </c>
      <c r="C37" s="76"/>
      <c r="D37" s="76">
        <f t="shared" si="3"/>
        <v>3450</v>
      </c>
      <c r="E37" s="76">
        <f t="shared" si="1"/>
        <v>0</v>
      </c>
      <c r="F37" s="76">
        <f t="shared" si="2"/>
        <v>-34.5</v>
      </c>
      <c r="G37" s="76">
        <f t="shared" si="4"/>
        <v>3450</v>
      </c>
      <c r="H37" s="77">
        <f t="shared" si="5"/>
        <v>-34.5</v>
      </c>
      <c r="S37">
        <v>37</v>
      </c>
    </row>
    <row r="38" spans="2:19" x14ac:dyDescent="0.3">
      <c r="B38" s="12">
        <f t="shared" si="0"/>
        <v>14</v>
      </c>
      <c r="C38" s="76"/>
      <c r="D38" s="76">
        <f t="shared" si="3"/>
        <v>3450</v>
      </c>
      <c r="E38" s="76">
        <f t="shared" si="1"/>
        <v>0</v>
      </c>
      <c r="F38" s="76">
        <f t="shared" si="2"/>
        <v>-34.5</v>
      </c>
      <c r="G38" s="76">
        <f t="shared" si="4"/>
        <v>3450</v>
      </c>
      <c r="H38" s="77">
        <f t="shared" si="5"/>
        <v>-34.5</v>
      </c>
      <c r="S38">
        <v>38</v>
      </c>
    </row>
    <row r="39" spans="2:19" x14ac:dyDescent="0.3">
      <c r="B39" s="12">
        <f t="shared" si="0"/>
        <v>15</v>
      </c>
      <c r="C39" s="76"/>
      <c r="D39" s="76">
        <f t="shared" si="3"/>
        <v>3450</v>
      </c>
      <c r="E39" s="76">
        <f t="shared" si="1"/>
        <v>0</v>
      </c>
      <c r="F39" s="76">
        <f t="shared" si="2"/>
        <v>-34.5</v>
      </c>
      <c r="G39" s="76">
        <f t="shared" si="4"/>
        <v>3450</v>
      </c>
      <c r="H39" s="77">
        <f t="shared" si="5"/>
        <v>-34.5</v>
      </c>
      <c r="S39">
        <v>39</v>
      </c>
    </row>
    <row r="40" spans="2:19" x14ac:dyDescent="0.3">
      <c r="B40" s="12">
        <f t="shared" si="0"/>
        <v>16</v>
      </c>
      <c r="C40" s="76"/>
      <c r="D40" s="76">
        <f t="shared" si="3"/>
        <v>3450</v>
      </c>
      <c r="E40" s="76">
        <f t="shared" si="1"/>
        <v>0</v>
      </c>
      <c r="F40" s="76">
        <f t="shared" si="2"/>
        <v>-34.5</v>
      </c>
      <c r="G40" s="76">
        <f t="shared" si="4"/>
        <v>3450</v>
      </c>
      <c r="H40" s="77">
        <f t="shared" si="5"/>
        <v>-34.5</v>
      </c>
      <c r="S40">
        <v>40</v>
      </c>
    </row>
    <row r="41" spans="2:19" x14ac:dyDescent="0.3">
      <c r="B41" s="12">
        <f t="shared" si="0"/>
        <v>17</v>
      </c>
      <c r="C41" s="76"/>
      <c r="D41" s="76">
        <f t="shared" si="3"/>
        <v>3450</v>
      </c>
      <c r="E41" s="76">
        <f t="shared" si="1"/>
        <v>0</v>
      </c>
      <c r="F41" s="76">
        <f t="shared" si="2"/>
        <v>-34.5</v>
      </c>
      <c r="G41" s="76">
        <f t="shared" si="4"/>
        <v>3450</v>
      </c>
      <c r="H41" s="77">
        <f t="shared" si="5"/>
        <v>-34.5</v>
      </c>
      <c r="S41">
        <v>41</v>
      </c>
    </row>
    <row r="42" spans="2:19" x14ac:dyDescent="0.3">
      <c r="B42" s="12">
        <f t="shared" si="0"/>
        <v>18</v>
      </c>
      <c r="C42" s="76"/>
      <c r="D42" s="76">
        <f t="shared" si="3"/>
        <v>3450</v>
      </c>
      <c r="E42" s="76">
        <f t="shared" si="1"/>
        <v>0</v>
      </c>
      <c r="F42" s="76">
        <f t="shared" si="2"/>
        <v>-34.5</v>
      </c>
      <c r="G42" s="76">
        <f t="shared" si="4"/>
        <v>3450</v>
      </c>
      <c r="H42" s="77">
        <f t="shared" si="5"/>
        <v>-34.5</v>
      </c>
      <c r="S42">
        <v>42</v>
      </c>
    </row>
    <row r="43" spans="2:19" x14ac:dyDescent="0.3">
      <c r="B43" s="12">
        <f t="shared" si="0"/>
        <v>19</v>
      </c>
      <c r="C43" s="76"/>
      <c r="D43" s="76">
        <f t="shared" si="3"/>
        <v>3450</v>
      </c>
      <c r="E43" s="76">
        <f t="shared" si="1"/>
        <v>0</v>
      </c>
      <c r="F43" s="76">
        <f t="shared" si="2"/>
        <v>-34.5</v>
      </c>
      <c r="G43" s="76">
        <f t="shared" si="4"/>
        <v>3450</v>
      </c>
      <c r="H43" s="77">
        <f t="shared" si="5"/>
        <v>-34.5</v>
      </c>
      <c r="S43">
        <v>43</v>
      </c>
    </row>
    <row r="44" spans="2:19" x14ac:dyDescent="0.3">
      <c r="B44" s="12">
        <f t="shared" si="0"/>
        <v>20</v>
      </c>
      <c r="C44" s="76"/>
      <c r="D44" s="76">
        <f t="shared" si="3"/>
        <v>3450</v>
      </c>
      <c r="E44" s="76">
        <f t="shared" si="1"/>
        <v>-3450</v>
      </c>
      <c r="F44" s="76">
        <f t="shared" si="2"/>
        <v>-34.5</v>
      </c>
      <c r="G44" s="76">
        <f t="shared" si="4"/>
        <v>0</v>
      </c>
      <c r="H44" s="77">
        <f t="shared" si="5"/>
        <v>-3484.5</v>
      </c>
      <c r="S44">
        <v>44</v>
      </c>
    </row>
    <row r="45" spans="2:19" x14ac:dyDescent="0.3">
      <c r="B45" s="12" t="str">
        <f t="shared" ref="B45:B74" si="6">+IF($D$9&lt;S21,"",S21)</f>
        <v/>
      </c>
      <c r="C45" s="76"/>
      <c r="D45" s="76" t="str">
        <f t="shared" si="3"/>
        <v/>
      </c>
      <c r="E45" s="76" t="str">
        <f t="shared" si="1"/>
        <v/>
      </c>
      <c r="F45" s="76" t="str">
        <f t="shared" si="2"/>
        <v/>
      </c>
      <c r="G45" s="76" t="str">
        <f t="shared" si="4"/>
        <v/>
      </c>
      <c r="H45" s="77" t="str">
        <f t="shared" si="5"/>
        <v/>
      </c>
      <c r="S45">
        <v>45</v>
      </c>
    </row>
    <row r="46" spans="2:19" x14ac:dyDescent="0.3">
      <c r="B46" s="12" t="str">
        <f t="shared" si="6"/>
        <v/>
      </c>
      <c r="C46" s="76"/>
      <c r="D46" s="76" t="str">
        <f t="shared" si="3"/>
        <v/>
      </c>
      <c r="E46" s="76" t="str">
        <f t="shared" si="1"/>
        <v/>
      </c>
      <c r="F46" s="76" t="str">
        <f t="shared" si="2"/>
        <v/>
      </c>
      <c r="G46" s="76" t="str">
        <f t="shared" si="4"/>
        <v/>
      </c>
      <c r="H46" s="77" t="str">
        <f t="shared" si="5"/>
        <v/>
      </c>
      <c r="S46">
        <v>46</v>
      </c>
    </row>
    <row r="47" spans="2:19" x14ac:dyDescent="0.3">
      <c r="B47" s="12" t="str">
        <f t="shared" si="6"/>
        <v/>
      </c>
      <c r="C47" s="76"/>
      <c r="D47" s="76" t="str">
        <f t="shared" si="3"/>
        <v/>
      </c>
      <c r="E47" s="76" t="str">
        <f t="shared" si="1"/>
        <v/>
      </c>
      <c r="F47" s="76" t="str">
        <f t="shared" si="2"/>
        <v/>
      </c>
      <c r="G47" s="76" t="str">
        <f t="shared" si="4"/>
        <v/>
      </c>
      <c r="H47" s="77" t="str">
        <f t="shared" si="5"/>
        <v/>
      </c>
      <c r="S47">
        <v>47</v>
      </c>
    </row>
    <row r="48" spans="2:19" x14ac:dyDescent="0.3">
      <c r="B48" s="12" t="str">
        <f t="shared" si="6"/>
        <v/>
      </c>
      <c r="C48" s="76"/>
      <c r="D48" s="76" t="str">
        <f t="shared" si="3"/>
        <v/>
      </c>
      <c r="E48" s="76" t="str">
        <f t="shared" si="1"/>
        <v/>
      </c>
      <c r="F48" s="76" t="str">
        <f t="shared" si="2"/>
        <v/>
      </c>
      <c r="G48" s="76" t="str">
        <f t="shared" si="4"/>
        <v/>
      </c>
      <c r="H48" s="77" t="str">
        <f t="shared" si="5"/>
        <v/>
      </c>
      <c r="S48">
        <v>48</v>
      </c>
    </row>
    <row r="49" spans="2:19" x14ac:dyDescent="0.3">
      <c r="B49" s="12" t="str">
        <f t="shared" si="6"/>
        <v/>
      </c>
      <c r="C49" s="76"/>
      <c r="D49" s="76" t="str">
        <f t="shared" si="3"/>
        <v/>
      </c>
      <c r="E49" s="76" t="str">
        <f t="shared" si="1"/>
        <v/>
      </c>
      <c r="F49" s="76" t="str">
        <f t="shared" si="2"/>
        <v/>
      </c>
      <c r="G49" s="76" t="str">
        <f t="shared" si="4"/>
        <v/>
      </c>
      <c r="H49" s="77" t="str">
        <f t="shared" si="5"/>
        <v/>
      </c>
      <c r="S49">
        <v>49</v>
      </c>
    </row>
    <row r="50" spans="2:19" x14ac:dyDescent="0.3">
      <c r="B50" s="12" t="str">
        <f t="shared" si="6"/>
        <v/>
      </c>
      <c r="C50" s="76"/>
      <c r="D50" s="76" t="str">
        <f t="shared" si="3"/>
        <v/>
      </c>
      <c r="E50" s="76" t="str">
        <f t="shared" si="1"/>
        <v/>
      </c>
      <c r="F50" s="76" t="str">
        <f t="shared" si="2"/>
        <v/>
      </c>
      <c r="G50" s="76" t="str">
        <f t="shared" si="4"/>
        <v/>
      </c>
      <c r="H50" s="77" t="str">
        <f t="shared" si="5"/>
        <v/>
      </c>
      <c r="S50">
        <v>50</v>
      </c>
    </row>
    <row r="51" spans="2:19" x14ac:dyDescent="0.3">
      <c r="B51" s="12" t="str">
        <f t="shared" si="6"/>
        <v/>
      </c>
      <c r="C51" s="76"/>
      <c r="D51" s="76" t="str">
        <f t="shared" si="3"/>
        <v/>
      </c>
      <c r="E51" s="76" t="str">
        <f t="shared" si="1"/>
        <v/>
      </c>
      <c r="F51" s="76" t="str">
        <f t="shared" si="2"/>
        <v/>
      </c>
      <c r="G51" s="76" t="str">
        <f t="shared" si="4"/>
        <v/>
      </c>
      <c r="H51" s="77" t="str">
        <f t="shared" si="5"/>
        <v/>
      </c>
      <c r="S51">
        <v>51</v>
      </c>
    </row>
    <row r="52" spans="2:19" x14ac:dyDescent="0.3">
      <c r="B52" s="12" t="str">
        <f t="shared" si="6"/>
        <v/>
      </c>
      <c r="C52" s="76"/>
      <c r="D52" s="76" t="str">
        <f t="shared" si="3"/>
        <v/>
      </c>
      <c r="E52" s="76" t="str">
        <f t="shared" si="1"/>
        <v/>
      </c>
      <c r="F52" s="76" t="str">
        <f t="shared" si="2"/>
        <v/>
      </c>
      <c r="G52" s="76" t="str">
        <f t="shared" si="4"/>
        <v/>
      </c>
      <c r="H52" s="77" t="str">
        <f t="shared" si="5"/>
        <v/>
      </c>
      <c r="S52">
        <v>52</v>
      </c>
    </row>
    <row r="53" spans="2:19" x14ac:dyDescent="0.3">
      <c r="B53" s="12" t="str">
        <f t="shared" si="6"/>
        <v/>
      </c>
      <c r="C53" s="76"/>
      <c r="D53" s="76" t="str">
        <f t="shared" si="3"/>
        <v/>
      </c>
      <c r="E53" s="76" t="str">
        <f t="shared" si="1"/>
        <v/>
      </c>
      <c r="F53" s="76" t="str">
        <f t="shared" si="2"/>
        <v/>
      </c>
      <c r="G53" s="76" t="str">
        <f t="shared" si="4"/>
        <v/>
      </c>
      <c r="H53" s="77" t="str">
        <f t="shared" si="5"/>
        <v/>
      </c>
      <c r="S53">
        <v>53</v>
      </c>
    </row>
    <row r="54" spans="2:19" x14ac:dyDescent="0.3">
      <c r="B54" s="12" t="str">
        <f t="shared" si="6"/>
        <v/>
      </c>
      <c r="C54" s="76"/>
      <c r="D54" s="76" t="str">
        <f t="shared" si="3"/>
        <v/>
      </c>
      <c r="E54" s="76" t="str">
        <f t="shared" si="1"/>
        <v/>
      </c>
      <c r="F54" s="76" t="str">
        <f t="shared" si="2"/>
        <v/>
      </c>
      <c r="G54" s="76" t="str">
        <f t="shared" si="4"/>
        <v/>
      </c>
      <c r="H54" s="77" t="str">
        <f t="shared" si="5"/>
        <v/>
      </c>
      <c r="S54">
        <v>54</v>
      </c>
    </row>
    <row r="55" spans="2:19" x14ac:dyDescent="0.3">
      <c r="B55" s="12" t="str">
        <f t="shared" si="6"/>
        <v/>
      </c>
      <c r="C55" s="76"/>
      <c r="D55" s="76" t="str">
        <f t="shared" si="3"/>
        <v/>
      </c>
      <c r="E55" s="76" t="str">
        <f t="shared" si="1"/>
        <v/>
      </c>
      <c r="F55" s="76" t="str">
        <f t="shared" si="2"/>
        <v/>
      </c>
      <c r="G55" s="76" t="str">
        <f t="shared" si="4"/>
        <v/>
      </c>
      <c r="H55" s="77" t="str">
        <f t="shared" si="5"/>
        <v/>
      </c>
      <c r="S55">
        <v>55</v>
      </c>
    </row>
    <row r="56" spans="2:19" x14ac:dyDescent="0.3">
      <c r="B56" s="12" t="str">
        <f t="shared" si="6"/>
        <v/>
      </c>
      <c r="C56" s="76"/>
      <c r="D56" s="76" t="str">
        <f t="shared" si="3"/>
        <v/>
      </c>
      <c r="E56" s="76" t="str">
        <f t="shared" si="1"/>
        <v/>
      </c>
      <c r="F56" s="76" t="str">
        <f t="shared" si="2"/>
        <v/>
      </c>
      <c r="G56" s="76" t="str">
        <f t="shared" si="4"/>
        <v/>
      </c>
      <c r="H56" s="77" t="str">
        <f t="shared" si="5"/>
        <v/>
      </c>
      <c r="S56">
        <v>56</v>
      </c>
    </row>
    <row r="57" spans="2:19" x14ac:dyDescent="0.3">
      <c r="B57" s="12" t="str">
        <f t="shared" si="6"/>
        <v/>
      </c>
      <c r="C57" s="76"/>
      <c r="D57" s="76" t="str">
        <f t="shared" si="3"/>
        <v/>
      </c>
      <c r="E57" s="76" t="str">
        <f t="shared" si="1"/>
        <v/>
      </c>
      <c r="F57" s="76" t="str">
        <f t="shared" si="2"/>
        <v/>
      </c>
      <c r="G57" s="76" t="str">
        <f t="shared" si="4"/>
        <v/>
      </c>
      <c r="H57" s="77" t="str">
        <f t="shared" si="5"/>
        <v/>
      </c>
      <c r="S57">
        <v>57</v>
      </c>
    </row>
    <row r="58" spans="2:19" x14ac:dyDescent="0.3">
      <c r="B58" s="12" t="str">
        <f t="shared" si="6"/>
        <v/>
      </c>
      <c r="C58" s="76"/>
      <c r="D58" s="76" t="str">
        <f t="shared" si="3"/>
        <v/>
      </c>
      <c r="E58" s="76" t="str">
        <f t="shared" si="1"/>
        <v/>
      </c>
      <c r="F58" s="76" t="str">
        <f t="shared" si="2"/>
        <v/>
      </c>
      <c r="G58" s="76" t="str">
        <f t="shared" si="4"/>
        <v/>
      </c>
      <c r="H58" s="77" t="str">
        <f t="shared" si="5"/>
        <v/>
      </c>
      <c r="S58">
        <v>58</v>
      </c>
    </row>
    <row r="59" spans="2:19" x14ac:dyDescent="0.3">
      <c r="B59" s="12" t="str">
        <f t="shared" si="6"/>
        <v/>
      </c>
      <c r="C59" s="76"/>
      <c r="D59" s="76" t="str">
        <f t="shared" si="3"/>
        <v/>
      </c>
      <c r="E59" s="76" t="str">
        <f t="shared" si="1"/>
        <v/>
      </c>
      <c r="F59" s="76" t="str">
        <f t="shared" si="2"/>
        <v/>
      </c>
      <c r="G59" s="76" t="str">
        <f t="shared" si="4"/>
        <v/>
      </c>
      <c r="H59" s="77" t="str">
        <f t="shared" si="5"/>
        <v/>
      </c>
      <c r="S59">
        <v>59</v>
      </c>
    </row>
    <row r="60" spans="2:19" x14ac:dyDescent="0.3">
      <c r="B60" s="12" t="str">
        <f t="shared" si="6"/>
        <v/>
      </c>
      <c r="C60" s="76"/>
      <c r="D60" s="76" t="str">
        <f t="shared" si="3"/>
        <v/>
      </c>
      <c r="E60" s="76" t="str">
        <f t="shared" si="1"/>
        <v/>
      </c>
      <c r="F60" s="76" t="str">
        <f t="shared" si="2"/>
        <v/>
      </c>
      <c r="G60" s="76" t="str">
        <f t="shared" si="4"/>
        <v/>
      </c>
      <c r="H60" s="77" t="str">
        <f t="shared" si="5"/>
        <v/>
      </c>
      <c r="S60">
        <v>60</v>
      </c>
    </row>
    <row r="61" spans="2:19" x14ac:dyDescent="0.3">
      <c r="B61" s="12" t="str">
        <f t="shared" si="6"/>
        <v/>
      </c>
      <c r="C61" s="76"/>
      <c r="D61" s="76" t="str">
        <f t="shared" si="3"/>
        <v/>
      </c>
      <c r="E61" s="76" t="str">
        <f t="shared" si="1"/>
        <v/>
      </c>
      <c r="F61" s="76" t="str">
        <f t="shared" si="2"/>
        <v/>
      </c>
      <c r="G61" s="76" t="str">
        <f t="shared" si="4"/>
        <v/>
      </c>
      <c r="H61" s="77" t="str">
        <f t="shared" si="5"/>
        <v/>
      </c>
      <c r="S61">
        <v>61</v>
      </c>
    </row>
    <row r="62" spans="2:19" x14ac:dyDescent="0.3">
      <c r="B62" s="12" t="str">
        <f t="shared" si="6"/>
        <v/>
      </c>
      <c r="C62" s="76"/>
      <c r="D62" s="76" t="str">
        <f t="shared" si="3"/>
        <v/>
      </c>
      <c r="E62" s="76" t="str">
        <f t="shared" si="1"/>
        <v/>
      </c>
      <c r="F62" s="76" t="str">
        <f t="shared" si="2"/>
        <v/>
      </c>
      <c r="G62" s="76" t="str">
        <f t="shared" si="4"/>
        <v/>
      </c>
      <c r="H62" s="77" t="str">
        <f t="shared" si="5"/>
        <v/>
      </c>
      <c r="S62">
        <v>62</v>
      </c>
    </row>
    <row r="63" spans="2:19" x14ac:dyDescent="0.3">
      <c r="B63" s="12" t="str">
        <f t="shared" si="6"/>
        <v/>
      </c>
      <c r="C63" s="76"/>
      <c r="D63" s="76" t="str">
        <f t="shared" si="3"/>
        <v/>
      </c>
      <c r="E63" s="76" t="str">
        <f t="shared" si="1"/>
        <v/>
      </c>
      <c r="F63" s="76" t="str">
        <f t="shared" si="2"/>
        <v/>
      </c>
      <c r="G63" s="76" t="str">
        <f t="shared" si="4"/>
        <v/>
      </c>
      <c r="H63" s="77" t="str">
        <f t="shared" si="5"/>
        <v/>
      </c>
      <c r="S63">
        <v>63</v>
      </c>
    </row>
    <row r="64" spans="2:19" x14ac:dyDescent="0.3">
      <c r="B64" s="12" t="str">
        <f t="shared" si="6"/>
        <v/>
      </c>
      <c r="C64" s="76"/>
      <c r="D64" s="76" t="str">
        <f t="shared" si="3"/>
        <v/>
      </c>
      <c r="E64" s="76" t="str">
        <f t="shared" si="1"/>
        <v/>
      </c>
      <c r="F64" s="76" t="str">
        <f t="shared" si="2"/>
        <v/>
      </c>
      <c r="G64" s="76" t="str">
        <f t="shared" si="4"/>
        <v/>
      </c>
      <c r="H64" s="77" t="str">
        <f t="shared" si="5"/>
        <v/>
      </c>
      <c r="S64">
        <v>64</v>
      </c>
    </row>
    <row r="65" spans="2:19" x14ac:dyDescent="0.3">
      <c r="B65" s="12" t="str">
        <f t="shared" si="6"/>
        <v/>
      </c>
      <c r="C65" s="76"/>
      <c r="D65" s="76" t="str">
        <f t="shared" si="3"/>
        <v/>
      </c>
      <c r="E65" s="76" t="str">
        <f t="shared" si="1"/>
        <v/>
      </c>
      <c r="F65" s="76" t="str">
        <f t="shared" si="2"/>
        <v/>
      </c>
      <c r="G65" s="76" t="str">
        <f t="shared" si="4"/>
        <v/>
      </c>
      <c r="H65" s="77" t="str">
        <f t="shared" si="5"/>
        <v/>
      </c>
      <c r="S65">
        <v>65</v>
      </c>
    </row>
    <row r="66" spans="2:19" x14ac:dyDescent="0.3">
      <c r="B66" s="12" t="str">
        <f t="shared" si="6"/>
        <v/>
      </c>
      <c r="C66" s="76"/>
      <c r="D66" s="76" t="str">
        <f t="shared" si="3"/>
        <v/>
      </c>
      <c r="E66" s="76" t="str">
        <f t="shared" si="1"/>
        <v/>
      </c>
      <c r="F66" s="76" t="str">
        <f t="shared" si="2"/>
        <v/>
      </c>
      <c r="G66" s="76" t="str">
        <f t="shared" si="4"/>
        <v/>
      </c>
      <c r="H66" s="77" t="str">
        <f t="shared" si="5"/>
        <v/>
      </c>
      <c r="S66">
        <v>66</v>
      </c>
    </row>
    <row r="67" spans="2:19" x14ac:dyDescent="0.3">
      <c r="B67" s="12" t="str">
        <f t="shared" si="6"/>
        <v/>
      </c>
      <c r="C67" s="76"/>
      <c r="D67" s="76" t="str">
        <f t="shared" si="3"/>
        <v/>
      </c>
      <c r="E67" s="76" t="str">
        <f t="shared" si="1"/>
        <v/>
      </c>
      <c r="F67" s="76" t="str">
        <f t="shared" si="2"/>
        <v/>
      </c>
      <c r="G67" s="76" t="str">
        <f t="shared" si="4"/>
        <v/>
      </c>
      <c r="H67" s="77" t="str">
        <f t="shared" si="5"/>
        <v/>
      </c>
      <c r="S67">
        <v>67</v>
      </c>
    </row>
    <row r="68" spans="2:19" x14ac:dyDescent="0.3">
      <c r="B68" s="12" t="str">
        <f t="shared" si="6"/>
        <v/>
      </c>
      <c r="C68" s="76"/>
      <c r="D68" s="76" t="str">
        <f t="shared" si="3"/>
        <v/>
      </c>
      <c r="E68" s="76" t="str">
        <f t="shared" si="1"/>
        <v/>
      </c>
      <c r="F68" s="76" t="str">
        <f t="shared" si="2"/>
        <v/>
      </c>
      <c r="G68" s="76" t="str">
        <f t="shared" si="4"/>
        <v/>
      </c>
      <c r="H68" s="77" t="str">
        <f t="shared" si="5"/>
        <v/>
      </c>
      <c r="S68">
        <v>68</v>
      </c>
    </row>
    <row r="69" spans="2:19" x14ac:dyDescent="0.3">
      <c r="B69" s="12" t="str">
        <f t="shared" si="6"/>
        <v/>
      </c>
      <c r="C69" s="76"/>
      <c r="D69" s="76" t="str">
        <f t="shared" si="3"/>
        <v/>
      </c>
      <c r="E69" s="76" t="str">
        <f t="shared" si="1"/>
        <v/>
      </c>
      <c r="F69" s="76" t="str">
        <f t="shared" si="2"/>
        <v/>
      </c>
      <c r="G69" s="76" t="str">
        <f t="shared" si="4"/>
        <v/>
      </c>
      <c r="H69" s="77" t="str">
        <f t="shared" si="5"/>
        <v/>
      </c>
      <c r="S69">
        <v>69</v>
      </c>
    </row>
    <row r="70" spans="2:19" x14ac:dyDescent="0.3">
      <c r="B70" s="12" t="str">
        <f t="shared" si="6"/>
        <v/>
      </c>
      <c r="C70" s="76"/>
      <c r="D70" s="76" t="str">
        <f t="shared" si="3"/>
        <v/>
      </c>
      <c r="E70" s="76" t="str">
        <f t="shared" si="1"/>
        <v/>
      </c>
      <c r="F70" s="76" t="str">
        <f t="shared" si="2"/>
        <v/>
      </c>
      <c r="G70" s="76" t="str">
        <f t="shared" si="4"/>
        <v/>
      </c>
      <c r="H70" s="77" t="str">
        <f t="shared" si="5"/>
        <v/>
      </c>
      <c r="S70">
        <v>70</v>
      </c>
    </row>
    <row r="71" spans="2:19" x14ac:dyDescent="0.3">
      <c r="B71" s="12" t="str">
        <f t="shared" si="6"/>
        <v/>
      </c>
      <c r="C71" s="76"/>
      <c r="D71" s="76" t="str">
        <f t="shared" si="3"/>
        <v/>
      </c>
      <c r="E71" s="76" t="str">
        <f t="shared" si="1"/>
        <v/>
      </c>
      <c r="F71" s="76" t="str">
        <f t="shared" si="2"/>
        <v/>
      </c>
      <c r="G71" s="76" t="str">
        <f t="shared" si="4"/>
        <v/>
      </c>
      <c r="H71" s="77" t="str">
        <f t="shared" si="5"/>
        <v/>
      </c>
      <c r="S71">
        <v>71</v>
      </c>
    </row>
    <row r="72" spans="2:19" x14ac:dyDescent="0.3">
      <c r="B72" s="12" t="str">
        <f t="shared" si="6"/>
        <v/>
      </c>
      <c r="C72" s="76"/>
      <c r="D72" s="76" t="str">
        <f t="shared" si="3"/>
        <v/>
      </c>
      <c r="E72" s="76" t="str">
        <f t="shared" si="1"/>
        <v/>
      </c>
      <c r="F72" s="76" t="str">
        <f t="shared" si="2"/>
        <v/>
      </c>
      <c r="G72" s="76" t="str">
        <f t="shared" si="4"/>
        <v/>
      </c>
      <c r="H72" s="77" t="str">
        <f t="shared" si="5"/>
        <v/>
      </c>
      <c r="S72">
        <v>72</v>
      </c>
    </row>
    <row r="73" spans="2:19" x14ac:dyDescent="0.3">
      <c r="B73" s="12" t="str">
        <f t="shared" si="6"/>
        <v/>
      </c>
      <c r="C73" s="76"/>
      <c r="D73" s="76" t="str">
        <f t="shared" si="3"/>
        <v/>
      </c>
      <c r="E73" s="76" t="str">
        <f t="shared" si="1"/>
        <v/>
      </c>
      <c r="F73" s="76" t="str">
        <f t="shared" si="2"/>
        <v/>
      </c>
      <c r="G73" s="76" t="str">
        <f t="shared" si="4"/>
        <v/>
      </c>
      <c r="H73" s="77" t="str">
        <f t="shared" si="5"/>
        <v/>
      </c>
      <c r="S73">
        <v>73</v>
      </c>
    </row>
    <row r="74" spans="2:19" x14ac:dyDescent="0.3">
      <c r="B74" s="12" t="str">
        <f t="shared" si="6"/>
        <v/>
      </c>
      <c r="C74" s="76"/>
      <c r="D74" s="76" t="str">
        <f t="shared" si="3"/>
        <v/>
      </c>
      <c r="E74" s="76" t="str">
        <f t="shared" si="1"/>
        <v/>
      </c>
      <c r="F74" s="76" t="str">
        <f t="shared" si="2"/>
        <v/>
      </c>
      <c r="G74" s="76" t="str">
        <f t="shared" si="4"/>
        <v/>
      </c>
      <c r="H74" s="77" t="str">
        <f t="shared" si="5"/>
        <v/>
      </c>
      <c r="S74">
        <v>74</v>
      </c>
    </row>
    <row r="75" spans="2:19" x14ac:dyDescent="0.3">
      <c r="B75" s="12" t="str">
        <f>+IF($D$9&lt;S51,"",S51)</f>
        <v/>
      </c>
      <c r="C75" s="76"/>
      <c r="D75" s="76" t="str">
        <f t="shared" si="3"/>
        <v/>
      </c>
      <c r="E75" s="76" t="str">
        <f t="shared" si="1"/>
        <v/>
      </c>
      <c r="F75" s="76" t="str">
        <f t="shared" si="2"/>
        <v/>
      </c>
      <c r="G75" s="76" t="str">
        <f t="shared" si="4"/>
        <v/>
      </c>
      <c r="H75" s="77" t="str">
        <f t="shared" si="5"/>
        <v/>
      </c>
      <c r="S75">
        <v>75</v>
      </c>
    </row>
    <row r="76" spans="2:19" x14ac:dyDescent="0.3">
      <c r="B76" s="12" t="str">
        <f t="shared" ref="B76:B139" si="7">+IF($D$9&lt;S52,"",S52)</f>
        <v/>
      </c>
      <c r="C76" s="76"/>
      <c r="D76" s="76" t="str">
        <f t="shared" si="3"/>
        <v/>
      </c>
      <c r="E76" s="76" t="str">
        <f t="shared" si="1"/>
        <v/>
      </c>
      <c r="F76" s="76" t="str">
        <f t="shared" si="2"/>
        <v/>
      </c>
      <c r="G76" s="76" t="str">
        <f t="shared" si="4"/>
        <v/>
      </c>
      <c r="H76" s="77" t="str">
        <f t="shared" si="5"/>
        <v/>
      </c>
      <c r="S76">
        <v>76</v>
      </c>
    </row>
    <row r="77" spans="2:19" x14ac:dyDescent="0.3">
      <c r="B77" s="12" t="str">
        <f t="shared" si="7"/>
        <v/>
      </c>
      <c r="C77" s="76"/>
      <c r="D77" s="76" t="str">
        <f t="shared" si="3"/>
        <v/>
      </c>
      <c r="E77" s="76" t="str">
        <f t="shared" si="1"/>
        <v/>
      </c>
      <c r="F77" s="76" t="str">
        <f t="shared" si="2"/>
        <v/>
      </c>
      <c r="G77" s="76" t="str">
        <f t="shared" si="4"/>
        <v/>
      </c>
      <c r="H77" s="77" t="str">
        <f t="shared" si="5"/>
        <v/>
      </c>
      <c r="S77">
        <v>77</v>
      </c>
    </row>
    <row r="78" spans="2:19" x14ac:dyDescent="0.3">
      <c r="B78" s="12" t="str">
        <f t="shared" si="7"/>
        <v/>
      </c>
      <c r="C78" s="76"/>
      <c r="D78" s="76" t="str">
        <f t="shared" si="3"/>
        <v/>
      </c>
      <c r="E78" s="76" t="str">
        <f t="shared" si="1"/>
        <v/>
      </c>
      <c r="F78" s="76" t="str">
        <f t="shared" si="2"/>
        <v/>
      </c>
      <c r="G78" s="76" t="str">
        <f t="shared" si="4"/>
        <v/>
      </c>
      <c r="H78" s="77" t="str">
        <f t="shared" si="5"/>
        <v/>
      </c>
      <c r="S78">
        <v>78</v>
      </c>
    </row>
    <row r="79" spans="2:19" x14ac:dyDescent="0.3">
      <c r="B79" s="12" t="str">
        <f t="shared" si="7"/>
        <v/>
      </c>
      <c r="C79" s="76"/>
      <c r="D79" s="76" t="str">
        <f t="shared" si="3"/>
        <v/>
      </c>
      <c r="E79" s="76" t="str">
        <f t="shared" si="1"/>
        <v/>
      </c>
      <c r="F79" s="76" t="str">
        <f t="shared" si="2"/>
        <v/>
      </c>
      <c r="G79" s="76" t="str">
        <f t="shared" si="4"/>
        <v/>
      </c>
      <c r="H79" s="77" t="str">
        <f t="shared" si="5"/>
        <v/>
      </c>
      <c r="S79">
        <v>79</v>
      </c>
    </row>
    <row r="80" spans="2:19" x14ac:dyDescent="0.3">
      <c r="B80" s="12" t="str">
        <f t="shared" si="7"/>
        <v/>
      </c>
      <c r="C80" s="76"/>
      <c r="D80" s="76" t="str">
        <f t="shared" si="3"/>
        <v/>
      </c>
      <c r="E80" s="76" t="str">
        <f t="shared" si="1"/>
        <v/>
      </c>
      <c r="F80" s="76" t="str">
        <f t="shared" si="2"/>
        <v/>
      </c>
      <c r="G80" s="76" t="str">
        <f t="shared" si="4"/>
        <v/>
      </c>
      <c r="H80" s="77" t="str">
        <f t="shared" si="5"/>
        <v/>
      </c>
      <c r="S80">
        <v>80</v>
      </c>
    </row>
    <row r="81" spans="2:19" x14ac:dyDescent="0.3">
      <c r="B81" s="12" t="str">
        <f t="shared" si="7"/>
        <v/>
      </c>
      <c r="C81" s="76"/>
      <c r="D81" s="76" t="str">
        <f t="shared" si="3"/>
        <v/>
      </c>
      <c r="E81" s="76" t="str">
        <f t="shared" si="1"/>
        <v/>
      </c>
      <c r="F81" s="76" t="str">
        <f t="shared" si="2"/>
        <v/>
      </c>
      <c r="G81" s="76" t="str">
        <f t="shared" si="4"/>
        <v/>
      </c>
      <c r="H81" s="77" t="str">
        <f t="shared" si="5"/>
        <v/>
      </c>
      <c r="S81">
        <v>81</v>
      </c>
    </row>
    <row r="82" spans="2:19" x14ac:dyDescent="0.3">
      <c r="B82" s="12" t="str">
        <f t="shared" si="7"/>
        <v/>
      </c>
      <c r="C82" s="76"/>
      <c r="D82" s="76" t="str">
        <f t="shared" si="3"/>
        <v/>
      </c>
      <c r="E82" s="76" t="str">
        <f t="shared" si="1"/>
        <v/>
      </c>
      <c r="F82" s="76" t="str">
        <f t="shared" si="2"/>
        <v/>
      </c>
      <c r="G82" s="76" t="str">
        <f t="shared" si="4"/>
        <v/>
      </c>
      <c r="H82" s="77" t="str">
        <f t="shared" si="5"/>
        <v/>
      </c>
      <c r="S82">
        <v>82</v>
      </c>
    </row>
    <row r="83" spans="2:19" x14ac:dyDescent="0.3">
      <c r="B83" s="12" t="str">
        <f t="shared" si="7"/>
        <v/>
      </c>
      <c r="C83" s="76"/>
      <c r="D83" s="76" t="str">
        <f t="shared" si="3"/>
        <v/>
      </c>
      <c r="E83" s="76" t="str">
        <f t="shared" si="1"/>
        <v/>
      </c>
      <c r="F83" s="76" t="str">
        <f t="shared" si="2"/>
        <v/>
      </c>
      <c r="G83" s="76" t="str">
        <f t="shared" si="4"/>
        <v/>
      </c>
      <c r="H83" s="77" t="str">
        <f t="shared" si="5"/>
        <v/>
      </c>
      <c r="S83">
        <v>83</v>
      </c>
    </row>
    <row r="84" spans="2:19" x14ac:dyDescent="0.3">
      <c r="B84" s="12" t="str">
        <f t="shared" si="7"/>
        <v/>
      </c>
      <c r="C84" s="76"/>
      <c r="D84" s="76" t="str">
        <f t="shared" si="3"/>
        <v/>
      </c>
      <c r="E84" s="76" t="str">
        <f t="shared" si="1"/>
        <v/>
      </c>
      <c r="F84" s="76" t="str">
        <f t="shared" si="2"/>
        <v/>
      </c>
      <c r="G84" s="76" t="str">
        <f t="shared" si="4"/>
        <v/>
      </c>
      <c r="H84" s="77" t="str">
        <f t="shared" si="5"/>
        <v/>
      </c>
      <c r="S84">
        <v>84</v>
      </c>
    </row>
    <row r="85" spans="2:19" x14ac:dyDescent="0.3">
      <c r="B85" s="12" t="str">
        <f t="shared" si="7"/>
        <v/>
      </c>
      <c r="C85" s="76"/>
      <c r="D85" s="76" t="str">
        <f t="shared" si="3"/>
        <v/>
      </c>
      <c r="E85" s="76" t="str">
        <f t="shared" si="1"/>
        <v/>
      </c>
      <c r="F85" s="76" t="str">
        <f t="shared" si="2"/>
        <v/>
      </c>
      <c r="G85" s="76" t="str">
        <f t="shared" si="4"/>
        <v/>
      </c>
      <c r="H85" s="77" t="str">
        <f t="shared" si="5"/>
        <v/>
      </c>
      <c r="S85">
        <v>85</v>
      </c>
    </row>
    <row r="86" spans="2:19" x14ac:dyDescent="0.3">
      <c r="B86" s="12" t="str">
        <f t="shared" si="7"/>
        <v/>
      </c>
      <c r="C86" s="76"/>
      <c r="D86" s="76" t="str">
        <f t="shared" si="3"/>
        <v/>
      </c>
      <c r="E86" s="76" t="str">
        <f t="shared" si="1"/>
        <v/>
      </c>
      <c r="F86" s="76" t="str">
        <f t="shared" si="2"/>
        <v/>
      </c>
      <c r="G86" s="76" t="str">
        <f t="shared" si="4"/>
        <v/>
      </c>
      <c r="H86" s="77" t="str">
        <f t="shared" si="5"/>
        <v/>
      </c>
      <c r="S86">
        <v>86</v>
      </c>
    </row>
    <row r="87" spans="2:19" x14ac:dyDescent="0.3">
      <c r="B87" s="12" t="str">
        <f t="shared" si="7"/>
        <v/>
      </c>
      <c r="C87" s="76"/>
      <c r="D87" s="76" t="str">
        <f t="shared" si="3"/>
        <v/>
      </c>
      <c r="E87" s="76" t="str">
        <f t="shared" si="1"/>
        <v/>
      </c>
      <c r="F87" s="76" t="str">
        <f t="shared" si="2"/>
        <v/>
      </c>
      <c r="G87" s="76" t="str">
        <f t="shared" si="4"/>
        <v/>
      </c>
      <c r="H87" s="77" t="str">
        <f t="shared" si="5"/>
        <v/>
      </c>
      <c r="S87">
        <v>87</v>
      </c>
    </row>
    <row r="88" spans="2:19" x14ac:dyDescent="0.3">
      <c r="B88" s="12" t="str">
        <f t="shared" si="7"/>
        <v/>
      </c>
      <c r="C88" s="76"/>
      <c r="D88" s="76" t="str">
        <f t="shared" si="3"/>
        <v/>
      </c>
      <c r="E88" s="76" t="str">
        <f t="shared" si="1"/>
        <v/>
      </c>
      <c r="F88" s="76" t="str">
        <f t="shared" si="2"/>
        <v/>
      </c>
      <c r="G88" s="76" t="str">
        <f t="shared" si="4"/>
        <v/>
      </c>
      <c r="H88" s="77" t="str">
        <f t="shared" si="5"/>
        <v/>
      </c>
      <c r="S88">
        <v>88</v>
      </c>
    </row>
    <row r="89" spans="2:19" x14ac:dyDescent="0.3">
      <c r="B89" s="12" t="str">
        <f t="shared" si="7"/>
        <v/>
      </c>
      <c r="C89" s="76"/>
      <c r="D89" s="76" t="str">
        <f t="shared" si="3"/>
        <v/>
      </c>
      <c r="E89" s="76" t="str">
        <f t="shared" si="1"/>
        <v/>
      </c>
      <c r="F89" s="76" t="str">
        <f t="shared" si="2"/>
        <v/>
      </c>
      <c r="G89" s="76" t="str">
        <f t="shared" si="4"/>
        <v/>
      </c>
      <c r="H89" s="77" t="str">
        <f t="shared" si="5"/>
        <v/>
      </c>
      <c r="S89">
        <v>89</v>
      </c>
    </row>
    <row r="90" spans="2:19" x14ac:dyDescent="0.3">
      <c r="B90" s="12" t="str">
        <f t="shared" si="7"/>
        <v/>
      </c>
      <c r="C90" s="76"/>
      <c r="D90" s="76" t="str">
        <f t="shared" si="3"/>
        <v/>
      </c>
      <c r="E90" s="76" t="str">
        <f t="shared" ref="E90:E144" si="8">+IF(B90="","",IF(B90=$D$9,-$D$4,IF(B90&lt;$D$9,0)))</f>
        <v/>
      </c>
      <c r="F90" s="76" t="str">
        <f t="shared" ref="F90:F144" si="9">+IF(B90="","",-($D$6)*D90)</f>
        <v/>
      </c>
      <c r="G90" s="76" t="str">
        <f t="shared" si="4"/>
        <v/>
      </c>
      <c r="H90" s="77" t="str">
        <f t="shared" si="5"/>
        <v/>
      </c>
      <c r="S90">
        <v>90</v>
      </c>
    </row>
    <row r="91" spans="2:19" x14ac:dyDescent="0.3">
      <c r="B91" s="12" t="str">
        <f t="shared" si="7"/>
        <v/>
      </c>
      <c r="C91" s="76"/>
      <c r="D91" s="76" t="str">
        <f t="shared" ref="D91:D144" si="10">IF(B91="","",+$D$4)</f>
        <v/>
      </c>
      <c r="E91" s="76" t="str">
        <f t="shared" si="8"/>
        <v/>
      </c>
      <c r="F91" s="76" t="str">
        <f t="shared" si="9"/>
        <v/>
      </c>
      <c r="G91" s="76" t="str">
        <f t="shared" si="4"/>
        <v/>
      </c>
      <c r="H91" s="77" t="str">
        <f t="shared" si="5"/>
        <v/>
      </c>
      <c r="S91">
        <v>91</v>
      </c>
    </row>
    <row r="92" spans="2:19" x14ac:dyDescent="0.3">
      <c r="B92" s="12" t="str">
        <f t="shared" si="7"/>
        <v/>
      </c>
      <c r="C92" s="76"/>
      <c r="D92" s="76" t="str">
        <f t="shared" si="10"/>
        <v/>
      </c>
      <c r="E92" s="76" t="str">
        <f t="shared" si="8"/>
        <v/>
      </c>
      <c r="F92" s="76" t="str">
        <f t="shared" si="9"/>
        <v/>
      </c>
      <c r="G92" s="76" t="str">
        <f t="shared" si="4"/>
        <v/>
      </c>
      <c r="H92" s="77" t="str">
        <f t="shared" si="5"/>
        <v/>
      </c>
      <c r="S92">
        <v>92</v>
      </c>
    </row>
    <row r="93" spans="2:19" x14ac:dyDescent="0.3">
      <c r="B93" s="12" t="str">
        <f t="shared" si="7"/>
        <v/>
      </c>
      <c r="C93" s="76"/>
      <c r="D93" s="76" t="str">
        <f t="shared" si="10"/>
        <v/>
      </c>
      <c r="E93" s="76" t="str">
        <f t="shared" si="8"/>
        <v/>
      </c>
      <c r="F93" s="76" t="str">
        <f t="shared" si="9"/>
        <v/>
      </c>
      <c r="G93" s="76" t="str">
        <f t="shared" ref="G93:G144" si="11">+IF(B93="","",D93+E93)</f>
        <v/>
      </c>
      <c r="H93" s="77" t="str">
        <f t="shared" ref="H93:H144" si="12">+IF(B93="","",(E93+F93))</f>
        <v/>
      </c>
      <c r="S93">
        <v>93</v>
      </c>
    </row>
    <row r="94" spans="2:19" x14ac:dyDescent="0.3">
      <c r="B94" s="12" t="str">
        <f t="shared" si="7"/>
        <v/>
      </c>
      <c r="C94" s="76"/>
      <c r="D94" s="76" t="str">
        <f t="shared" si="10"/>
        <v/>
      </c>
      <c r="E94" s="76" t="str">
        <f t="shared" si="8"/>
        <v/>
      </c>
      <c r="F94" s="76" t="str">
        <f t="shared" si="9"/>
        <v/>
      </c>
      <c r="G94" s="76" t="str">
        <f t="shared" si="11"/>
        <v/>
      </c>
      <c r="H94" s="77" t="str">
        <f t="shared" si="12"/>
        <v/>
      </c>
      <c r="S94">
        <v>94</v>
      </c>
    </row>
    <row r="95" spans="2:19" x14ac:dyDescent="0.3">
      <c r="B95" s="12" t="str">
        <f t="shared" si="7"/>
        <v/>
      </c>
      <c r="C95" s="76"/>
      <c r="D95" s="76" t="str">
        <f t="shared" si="10"/>
        <v/>
      </c>
      <c r="E95" s="76" t="str">
        <f t="shared" si="8"/>
        <v/>
      </c>
      <c r="F95" s="76" t="str">
        <f t="shared" si="9"/>
        <v/>
      </c>
      <c r="G95" s="76" t="str">
        <f t="shared" si="11"/>
        <v/>
      </c>
      <c r="H95" s="77" t="str">
        <f t="shared" si="12"/>
        <v/>
      </c>
      <c r="S95">
        <v>95</v>
      </c>
    </row>
    <row r="96" spans="2:19" x14ac:dyDescent="0.3">
      <c r="B96" s="12" t="str">
        <f t="shared" si="7"/>
        <v/>
      </c>
      <c r="C96" s="76"/>
      <c r="D96" s="76" t="str">
        <f t="shared" si="10"/>
        <v/>
      </c>
      <c r="E96" s="76" t="str">
        <f t="shared" si="8"/>
        <v/>
      </c>
      <c r="F96" s="76" t="str">
        <f t="shared" si="9"/>
        <v/>
      </c>
      <c r="G96" s="76" t="str">
        <f t="shared" si="11"/>
        <v/>
      </c>
      <c r="H96" s="77" t="str">
        <f t="shared" si="12"/>
        <v/>
      </c>
      <c r="S96">
        <v>96</v>
      </c>
    </row>
    <row r="97" spans="2:19" x14ac:dyDescent="0.3">
      <c r="B97" s="12" t="str">
        <f t="shared" si="7"/>
        <v/>
      </c>
      <c r="C97" s="76"/>
      <c r="D97" s="76" t="str">
        <f t="shared" si="10"/>
        <v/>
      </c>
      <c r="E97" s="76" t="str">
        <f t="shared" si="8"/>
        <v/>
      </c>
      <c r="F97" s="76" t="str">
        <f t="shared" si="9"/>
        <v/>
      </c>
      <c r="G97" s="76" t="str">
        <f t="shared" si="11"/>
        <v/>
      </c>
      <c r="H97" s="77" t="str">
        <f t="shared" si="12"/>
        <v/>
      </c>
      <c r="S97">
        <v>97</v>
      </c>
    </row>
    <row r="98" spans="2:19" x14ac:dyDescent="0.3">
      <c r="B98" s="12" t="str">
        <f t="shared" si="7"/>
        <v/>
      </c>
      <c r="C98" s="76"/>
      <c r="D98" s="76" t="str">
        <f t="shared" si="10"/>
        <v/>
      </c>
      <c r="E98" s="76" t="str">
        <f t="shared" si="8"/>
        <v/>
      </c>
      <c r="F98" s="76" t="str">
        <f t="shared" si="9"/>
        <v/>
      </c>
      <c r="G98" s="76" t="str">
        <f t="shared" si="11"/>
        <v/>
      </c>
      <c r="H98" s="77" t="str">
        <f t="shared" si="12"/>
        <v/>
      </c>
      <c r="S98">
        <v>98</v>
      </c>
    </row>
    <row r="99" spans="2:19" x14ac:dyDescent="0.3">
      <c r="B99" s="12" t="str">
        <f t="shared" si="7"/>
        <v/>
      </c>
      <c r="C99" s="76"/>
      <c r="D99" s="76" t="str">
        <f t="shared" si="10"/>
        <v/>
      </c>
      <c r="E99" s="76" t="str">
        <f t="shared" si="8"/>
        <v/>
      </c>
      <c r="F99" s="76" t="str">
        <f t="shared" si="9"/>
        <v/>
      </c>
      <c r="G99" s="76" t="str">
        <f t="shared" si="11"/>
        <v/>
      </c>
      <c r="H99" s="77" t="str">
        <f t="shared" si="12"/>
        <v/>
      </c>
      <c r="S99">
        <v>99</v>
      </c>
    </row>
    <row r="100" spans="2:19" x14ac:dyDescent="0.3">
      <c r="B100" s="12" t="str">
        <f t="shared" si="7"/>
        <v/>
      </c>
      <c r="C100" s="76"/>
      <c r="D100" s="76" t="str">
        <f t="shared" si="10"/>
        <v/>
      </c>
      <c r="E100" s="76" t="str">
        <f t="shared" si="8"/>
        <v/>
      </c>
      <c r="F100" s="76" t="str">
        <f t="shared" si="9"/>
        <v/>
      </c>
      <c r="G100" s="76" t="str">
        <f t="shared" si="11"/>
        <v/>
      </c>
      <c r="H100" s="77" t="str">
        <f t="shared" si="12"/>
        <v/>
      </c>
      <c r="S100">
        <v>100</v>
      </c>
    </row>
    <row r="101" spans="2:19" x14ac:dyDescent="0.3">
      <c r="B101" s="12" t="str">
        <f t="shared" si="7"/>
        <v/>
      </c>
      <c r="C101" s="76"/>
      <c r="D101" s="76" t="str">
        <f t="shared" si="10"/>
        <v/>
      </c>
      <c r="E101" s="76" t="str">
        <f t="shared" si="8"/>
        <v/>
      </c>
      <c r="F101" s="76" t="str">
        <f t="shared" si="9"/>
        <v/>
      </c>
      <c r="G101" s="76" t="str">
        <f t="shared" si="11"/>
        <v/>
      </c>
      <c r="H101" s="77" t="str">
        <f t="shared" si="12"/>
        <v/>
      </c>
      <c r="S101">
        <v>101</v>
      </c>
    </row>
    <row r="102" spans="2:19" x14ac:dyDescent="0.3">
      <c r="B102" s="12" t="str">
        <f t="shared" si="7"/>
        <v/>
      </c>
      <c r="C102" s="76"/>
      <c r="D102" s="76" t="str">
        <f t="shared" si="10"/>
        <v/>
      </c>
      <c r="E102" s="76" t="str">
        <f t="shared" si="8"/>
        <v/>
      </c>
      <c r="F102" s="76" t="str">
        <f t="shared" si="9"/>
        <v/>
      </c>
      <c r="G102" s="76" t="str">
        <f t="shared" si="11"/>
        <v/>
      </c>
      <c r="H102" s="77" t="str">
        <f t="shared" si="12"/>
        <v/>
      </c>
      <c r="S102">
        <v>102</v>
      </c>
    </row>
    <row r="103" spans="2:19" x14ac:dyDescent="0.3">
      <c r="B103" s="12" t="str">
        <f t="shared" si="7"/>
        <v/>
      </c>
      <c r="C103" s="76"/>
      <c r="D103" s="76" t="str">
        <f t="shared" si="10"/>
        <v/>
      </c>
      <c r="E103" s="76" t="str">
        <f t="shared" si="8"/>
        <v/>
      </c>
      <c r="F103" s="76" t="str">
        <f t="shared" si="9"/>
        <v/>
      </c>
      <c r="G103" s="76" t="str">
        <f t="shared" si="11"/>
        <v/>
      </c>
      <c r="H103" s="77" t="str">
        <f t="shared" si="12"/>
        <v/>
      </c>
      <c r="S103">
        <v>103</v>
      </c>
    </row>
    <row r="104" spans="2:19" x14ac:dyDescent="0.3">
      <c r="B104" s="12" t="str">
        <f t="shared" si="7"/>
        <v/>
      </c>
      <c r="C104" s="76"/>
      <c r="D104" s="76" t="str">
        <f t="shared" si="10"/>
        <v/>
      </c>
      <c r="E104" s="76" t="str">
        <f t="shared" si="8"/>
        <v/>
      </c>
      <c r="F104" s="76" t="str">
        <f t="shared" si="9"/>
        <v/>
      </c>
      <c r="G104" s="76" t="str">
        <f t="shared" si="11"/>
        <v/>
      </c>
      <c r="H104" s="77" t="str">
        <f t="shared" si="12"/>
        <v/>
      </c>
      <c r="S104">
        <v>104</v>
      </c>
    </row>
    <row r="105" spans="2:19" x14ac:dyDescent="0.3">
      <c r="B105" s="12" t="str">
        <f t="shared" si="7"/>
        <v/>
      </c>
      <c r="C105" s="76"/>
      <c r="D105" s="76" t="str">
        <f t="shared" si="10"/>
        <v/>
      </c>
      <c r="E105" s="76" t="str">
        <f t="shared" si="8"/>
        <v/>
      </c>
      <c r="F105" s="76" t="str">
        <f t="shared" si="9"/>
        <v/>
      </c>
      <c r="G105" s="76" t="str">
        <f t="shared" si="11"/>
        <v/>
      </c>
      <c r="H105" s="77" t="str">
        <f t="shared" si="12"/>
        <v/>
      </c>
      <c r="S105">
        <v>105</v>
      </c>
    </row>
    <row r="106" spans="2:19" x14ac:dyDescent="0.3">
      <c r="B106" s="12" t="str">
        <f t="shared" si="7"/>
        <v/>
      </c>
      <c r="C106" s="76"/>
      <c r="D106" s="76" t="str">
        <f t="shared" si="10"/>
        <v/>
      </c>
      <c r="E106" s="76" t="str">
        <f t="shared" si="8"/>
        <v/>
      </c>
      <c r="F106" s="76" t="str">
        <f t="shared" si="9"/>
        <v/>
      </c>
      <c r="G106" s="76" t="str">
        <f t="shared" si="11"/>
        <v/>
      </c>
      <c r="H106" s="77" t="str">
        <f t="shared" si="12"/>
        <v/>
      </c>
      <c r="S106">
        <v>106</v>
      </c>
    </row>
    <row r="107" spans="2:19" x14ac:dyDescent="0.3">
      <c r="B107" s="12" t="str">
        <f t="shared" si="7"/>
        <v/>
      </c>
      <c r="C107" s="76"/>
      <c r="D107" s="76" t="str">
        <f t="shared" si="10"/>
        <v/>
      </c>
      <c r="E107" s="76" t="str">
        <f t="shared" si="8"/>
        <v/>
      </c>
      <c r="F107" s="76" t="str">
        <f t="shared" si="9"/>
        <v/>
      </c>
      <c r="G107" s="76" t="str">
        <f t="shared" si="11"/>
        <v/>
      </c>
      <c r="H107" s="77" t="str">
        <f t="shared" si="12"/>
        <v/>
      </c>
      <c r="S107">
        <v>107</v>
      </c>
    </row>
    <row r="108" spans="2:19" x14ac:dyDescent="0.3">
      <c r="B108" s="12" t="str">
        <f t="shared" si="7"/>
        <v/>
      </c>
      <c r="C108" s="76"/>
      <c r="D108" s="76" t="str">
        <f t="shared" si="10"/>
        <v/>
      </c>
      <c r="E108" s="76" t="str">
        <f t="shared" si="8"/>
        <v/>
      </c>
      <c r="F108" s="76" t="str">
        <f t="shared" si="9"/>
        <v/>
      </c>
      <c r="G108" s="76" t="str">
        <f t="shared" si="11"/>
        <v/>
      </c>
      <c r="H108" s="77" t="str">
        <f t="shared" si="12"/>
        <v/>
      </c>
      <c r="S108">
        <v>108</v>
      </c>
    </row>
    <row r="109" spans="2:19" x14ac:dyDescent="0.3">
      <c r="B109" s="12" t="str">
        <f t="shared" si="7"/>
        <v/>
      </c>
      <c r="C109" s="76"/>
      <c r="D109" s="76" t="str">
        <f t="shared" si="10"/>
        <v/>
      </c>
      <c r="E109" s="76" t="str">
        <f t="shared" si="8"/>
        <v/>
      </c>
      <c r="F109" s="76" t="str">
        <f t="shared" si="9"/>
        <v/>
      </c>
      <c r="G109" s="76" t="str">
        <f t="shared" si="11"/>
        <v/>
      </c>
      <c r="H109" s="77" t="str">
        <f t="shared" si="12"/>
        <v/>
      </c>
      <c r="S109">
        <v>109</v>
      </c>
    </row>
    <row r="110" spans="2:19" x14ac:dyDescent="0.3">
      <c r="B110" s="12" t="str">
        <f t="shared" si="7"/>
        <v/>
      </c>
      <c r="C110" s="76"/>
      <c r="D110" s="76" t="str">
        <f t="shared" si="10"/>
        <v/>
      </c>
      <c r="E110" s="76" t="str">
        <f t="shared" si="8"/>
        <v/>
      </c>
      <c r="F110" s="76" t="str">
        <f t="shared" si="9"/>
        <v/>
      </c>
      <c r="G110" s="76" t="str">
        <f t="shared" si="11"/>
        <v/>
      </c>
      <c r="H110" s="77" t="str">
        <f t="shared" si="12"/>
        <v/>
      </c>
      <c r="S110">
        <v>110</v>
      </c>
    </row>
    <row r="111" spans="2:19" x14ac:dyDescent="0.3">
      <c r="B111" s="12" t="str">
        <f t="shared" si="7"/>
        <v/>
      </c>
      <c r="C111" s="76"/>
      <c r="D111" s="76" t="str">
        <f t="shared" si="10"/>
        <v/>
      </c>
      <c r="E111" s="76" t="str">
        <f t="shared" si="8"/>
        <v/>
      </c>
      <c r="F111" s="76" t="str">
        <f t="shared" si="9"/>
        <v/>
      </c>
      <c r="G111" s="76" t="str">
        <f t="shared" si="11"/>
        <v/>
      </c>
      <c r="H111" s="77" t="str">
        <f t="shared" si="12"/>
        <v/>
      </c>
      <c r="S111">
        <v>111</v>
      </c>
    </row>
    <row r="112" spans="2:19" x14ac:dyDescent="0.3">
      <c r="B112" s="12" t="str">
        <f t="shared" si="7"/>
        <v/>
      </c>
      <c r="C112" s="76"/>
      <c r="D112" s="76" t="str">
        <f t="shared" si="10"/>
        <v/>
      </c>
      <c r="E112" s="76" t="str">
        <f t="shared" si="8"/>
        <v/>
      </c>
      <c r="F112" s="76" t="str">
        <f t="shared" si="9"/>
        <v/>
      </c>
      <c r="G112" s="76" t="str">
        <f t="shared" si="11"/>
        <v/>
      </c>
      <c r="H112" s="77" t="str">
        <f t="shared" si="12"/>
        <v/>
      </c>
      <c r="S112">
        <v>112</v>
      </c>
    </row>
    <row r="113" spans="2:19" x14ac:dyDescent="0.3">
      <c r="B113" s="12" t="str">
        <f t="shared" si="7"/>
        <v/>
      </c>
      <c r="C113" s="76"/>
      <c r="D113" s="76" t="str">
        <f t="shared" si="10"/>
        <v/>
      </c>
      <c r="E113" s="76" t="str">
        <f t="shared" si="8"/>
        <v/>
      </c>
      <c r="F113" s="76" t="str">
        <f t="shared" si="9"/>
        <v/>
      </c>
      <c r="G113" s="76" t="str">
        <f t="shared" si="11"/>
        <v/>
      </c>
      <c r="H113" s="77" t="str">
        <f t="shared" si="12"/>
        <v/>
      </c>
      <c r="S113">
        <v>113</v>
      </c>
    </row>
    <row r="114" spans="2:19" x14ac:dyDescent="0.3">
      <c r="B114" s="12" t="str">
        <f t="shared" si="7"/>
        <v/>
      </c>
      <c r="C114" s="76"/>
      <c r="D114" s="76" t="str">
        <f t="shared" si="10"/>
        <v/>
      </c>
      <c r="E114" s="76" t="str">
        <f t="shared" si="8"/>
        <v/>
      </c>
      <c r="F114" s="76" t="str">
        <f t="shared" si="9"/>
        <v/>
      </c>
      <c r="G114" s="76" t="str">
        <f t="shared" si="11"/>
        <v/>
      </c>
      <c r="H114" s="77" t="str">
        <f t="shared" si="12"/>
        <v/>
      </c>
      <c r="S114">
        <v>114</v>
      </c>
    </row>
    <row r="115" spans="2:19" x14ac:dyDescent="0.3">
      <c r="B115" s="12" t="str">
        <f t="shared" si="7"/>
        <v/>
      </c>
      <c r="C115" s="76"/>
      <c r="D115" s="76" t="str">
        <f t="shared" si="10"/>
        <v/>
      </c>
      <c r="E115" s="76" t="str">
        <f t="shared" si="8"/>
        <v/>
      </c>
      <c r="F115" s="76" t="str">
        <f t="shared" si="9"/>
        <v/>
      </c>
      <c r="G115" s="76" t="str">
        <f t="shared" si="11"/>
        <v/>
      </c>
      <c r="H115" s="77" t="str">
        <f t="shared" si="12"/>
        <v/>
      </c>
      <c r="S115">
        <v>115</v>
      </c>
    </row>
    <row r="116" spans="2:19" x14ac:dyDescent="0.3">
      <c r="B116" s="12" t="str">
        <f t="shared" si="7"/>
        <v/>
      </c>
      <c r="C116" s="76"/>
      <c r="D116" s="76" t="str">
        <f t="shared" si="10"/>
        <v/>
      </c>
      <c r="E116" s="76" t="str">
        <f t="shared" si="8"/>
        <v/>
      </c>
      <c r="F116" s="76" t="str">
        <f t="shared" si="9"/>
        <v/>
      </c>
      <c r="G116" s="76" t="str">
        <f t="shared" si="11"/>
        <v/>
      </c>
      <c r="H116" s="77" t="str">
        <f t="shared" si="12"/>
        <v/>
      </c>
      <c r="S116">
        <v>116</v>
      </c>
    </row>
    <row r="117" spans="2:19" x14ac:dyDescent="0.3">
      <c r="B117" s="12" t="str">
        <f t="shared" si="7"/>
        <v/>
      </c>
      <c r="C117" s="76"/>
      <c r="D117" s="76" t="str">
        <f t="shared" si="10"/>
        <v/>
      </c>
      <c r="E117" s="76" t="str">
        <f t="shared" si="8"/>
        <v/>
      </c>
      <c r="F117" s="76" t="str">
        <f t="shared" si="9"/>
        <v/>
      </c>
      <c r="G117" s="76" t="str">
        <f t="shared" si="11"/>
        <v/>
      </c>
      <c r="H117" s="77" t="str">
        <f t="shared" si="12"/>
        <v/>
      </c>
      <c r="S117">
        <v>117</v>
      </c>
    </row>
    <row r="118" spans="2:19" x14ac:dyDescent="0.3">
      <c r="B118" s="12" t="str">
        <f t="shared" si="7"/>
        <v/>
      </c>
      <c r="C118" s="76"/>
      <c r="D118" s="76" t="str">
        <f t="shared" si="10"/>
        <v/>
      </c>
      <c r="E118" s="76" t="str">
        <f t="shared" si="8"/>
        <v/>
      </c>
      <c r="F118" s="76" t="str">
        <f t="shared" si="9"/>
        <v/>
      </c>
      <c r="G118" s="76" t="str">
        <f t="shared" si="11"/>
        <v/>
      </c>
      <c r="H118" s="77" t="str">
        <f t="shared" si="12"/>
        <v/>
      </c>
      <c r="S118">
        <v>118</v>
      </c>
    </row>
    <row r="119" spans="2:19" x14ac:dyDescent="0.3">
      <c r="B119" s="12" t="str">
        <f t="shared" si="7"/>
        <v/>
      </c>
      <c r="C119" s="76"/>
      <c r="D119" s="76" t="str">
        <f t="shared" si="10"/>
        <v/>
      </c>
      <c r="E119" s="76" t="str">
        <f t="shared" si="8"/>
        <v/>
      </c>
      <c r="F119" s="76" t="str">
        <f t="shared" si="9"/>
        <v/>
      </c>
      <c r="G119" s="76" t="str">
        <f t="shared" si="11"/>
        <v/>
      </c>
      <c r="H119" s="77" t="str">
        <f t="shared" si="12"/>
        <v/>
      </c>
      <c r="S119">
        <v>119</v>
      </c>
    </row>
    <row r="120" spans="2:19" x14ac:dyDescent="0.3">
      <c r="B120" s="12" t="str">
        <f t="shared" si="7"/>
        <v/>
      </c>
      <c r="C120" s="76"/>
      <c r="D120" s="76" t="str">
        <f t="shared" si="10"/>
        <v/>
      </c>
      <c r="E120" s="76" t="str">
        <f t="shared" si="8"/>
        <v/>
      </c>
      <c r="F120" s="76" t="str">
        <f t="shared" si="9"/>
        <v/>
      </c>
      <c r="G120" s="76" t="str">
        <f t="shared" si="11"/>
        <v/>
      </c>
      <c r="H120" s="77" t="str">
        <f t="shared" si="12"/>
        <v/>
      </c>
      <c r="S120">
        <v>120</v>
      </c>
    </row>
    <row r="121" spans="2:19" x14ac:dyDescent="0.3">
      <c r="B121" s="12" t="str">
        <f t="shared" si="7"/>
        <v/>
      </c>
      <c r="C121" s="76"/>
      <c r="D121" s="76" t="str">
        <f t="shared" si="10"/>
        <v/>
      </c>
      <c r="E121" s="76" t="str">
        <f t="shared" si="8"/>
        <v/>
      </c>
      <c r="F121" s="76" t="str">
        <f t="shared" si="9"/>
        <v/>
      </c>
      <c r="G121" s="76" t="str">
        <f t="shared" si="11"/>
        <v/>
      </c>
      <c r="H121" s="77" t="str">
        <f t="shared" si="12"/>
        <v/>
      </c>
      <c r="S121">
        <v>121</v>
      </c>
    </row>
    <row r="122" spans="2:19" x14ac:dyDescent="0.3">
      <c r="B122" s="12" t="str">
        <f t="shared" si="7"/>
        <v/>
      </c>
      <c r="C122" s="76"/>
      <c r="D122" s="76" t="str">
        <f t="shared" si="10"/>
        <v/>
      </c>
      <c r="E122" s="76" t="str">
        <f t="shared" si="8"/>
        <v/>
      </c>
      <c r="F122" s="76" t="str">
        <f t="shared" si="9"/>
        <v/>
      </c>
      <c r="G122" s="76" t="str">
        <f t="shared" si="11"/>
        <v/>
      </c>
      <c r="H122" s="77" t="str">
        <f t="shared" si="12"/>
        <v/>
      </c>
      <c r="S122">
        <v>122</v>
      </c>
    </row>
    <row r="123" spans="2:19" x14ac:dyDescent="0.3">
      <c r="B123" s="12" t="str">
        <f t="shared" si="7"/>
        <v/>
      </c>
      <c r="C123" s="76"/>
      <c r="D123" s="76" t="str">
        <f t="shared" si="10"/>
        <v/>
      </c>
      <c r="E123" s="76" t="str">
        <f t="shared" si="8"/>
        <v/>
      </c>
      <c r="F123" s="76" t="str">
        <f t="shared" si="9"/>
        <v/>
      </c>
      <c r="G123" s="76" t="str">
        <f t="shared" si="11"/>
        <v/>
      </c>
      <c r="H123" s="77" t="str">
        <f t="shared" si="12"/>
        <v/>
      </c>
      <c r="S123">
        <v>123</v>
      </c>
    </row>
    <row r="124" spans="2:19" x14ac:dyDescent="0.3">
      <c r="B124" s="12" t="str">
        <f t="shared" si="7"/>
        <v/>
      </c>
      <c r="C124" s="76"/>
      <c r="D124" s="76" t="str">
        <f t="shared" si="10"/>
        <v/>
      </c>
      <c r="E124" s="76" t="str">
        <f t="shared" si="8"/>
        <v/>
      </c>
      <c r="F124" s="76" t="str">
        <f t="shared" si="9"/>
        <v/>
      </c>
      <c r="G124" s="76" t="str">
        <f t="shared" si="11"/>
        <v/>
      </c>
      <c r="H124" s="77" t="str">
        <f>+IF(B124="","",(E124+F124))</f>
        <v/>
      </c>
      <c r="S124">
        <v>124</v>
      </c>
    </row>
    <row r="125" spans="2:19" x14ac:dyDescent="0.3">
      <c r="B125" s="12" t="str">
        <f t="shared" si="7"/>
        <v/>
      </c>
      <c r="C125" s="76"/>
      <c r="D125" s="76" t="str">
        <f t="shared" si="10"/>
        <v/>
      </c>
      <c r="E125" s="76" t="str">
        <f t="shared" si="8"/>
        <v/>
      </c>
      <c r="F125" s="76" t="str">
        <f t="shared" si="9"/>
        <v/>
      </c>
      <c r="G125" s="76" t="str">
        <f t="shared" si="11"/>
        <v/>
      </c>
      <c r="H125" s="77" t="str">
        <f t="shared" si="12"/>
        <v/>
      </c>
      <c r="S125">
        <v>125</v>
      </c>
    </row>
    <row r="126" spans="2:19" x14ac:dyDescent="0.3">
      <c r="B126" s="12" t="str">
        <f t="shared" si="7"/>
        <v/>
      </c>
      <c r="C126" s="76"/>
      <c r="D126" s="76" t="str">
        <f t="shared" si="10"/>
        <v/>
      </c>
      <c r="E126" s="76" t="str">
        <f t="shared" si="8"/>
        <v/>
      </c>
      <c r="F126" s="76" t="str">
        <f t="shared" si="9"/>
        <v/>
      </c>
      <c r="G126" s="76" t="str">
        <f t="shared" si="11"/>
        <v/>
      </c>
      <c r="H126" s="77" t="str">
        <f t="shared" si="12"/>
        <v/>
      </c>
      <c r="S126">
        <v>126</v>
      </c>
    </row>
    <row r="127" spans="2:19" x14ac:dyDescent="0.3">
      <c r="B127" s="12" t="str">
        <f t="shared" si="7"/>
        <v/>
      </c>
      <c r="C127" s="76"/>
      <c r="D127" s="76" t="str">
        <f t="shared" si="10"/>
        <v/>
      </c>
      <c r="E127" s="76" t="str">
        <f t="shared" si="8"/>
        <v/>
      </c>
      <c r="F127" s="76" t="str">
        <f t="shared" si="9"/>
        <v/>
      </c>
      <c r="G127" s="76" t="str">
        <f t="shared" si="11"/>
        <v/>
      </c>
      <c r="H127" s="77" t="str">
        <f t="shared" si="12"/>
        <v/>
      </c>
      <c r="S127">
        <v>127</v>
      </c>
    </row>
    <row r="128" spans="2:19" x14ac:dyDescent="0.3">
      <c r="B128" s="12" t="str">
        <f t="shared" si="7"/>
        <v/>
      </c>
      <c r="C128" s="76"/>
      <c r="D128" s="76" t="str">
        <f t="shared" si="10"/>
        <v/>
      </c>
      <c r="E128" s="76" t="str">
        <f t="shared" si="8"/>
        <v/>
      </c>
      <c r="F128" s="76" t="str">
        <f t="shared" si="9"/>
        <v/>
      </c>
      <c r="G128" s="76" t="str">
        <f t="shared" si="11"/>
        <v/>
      </c>
      <c r="H128" s="77" t="str">
        <f t="shared" si="12"/>
        <v/>
      </c>
      <c r="S128">
        <v>128</v>
      </c>
    </row>
    <row r="129" spans="2:19" x14ac:dyDescent="0.3">
      <c r="B129" s="12" t="str">
        <f t="shared" si="7"/>
        <v/>
      </c>
      <c r="C129" s="76"/>
      <c r="D129" s="76" t="str">
        <f t="shared" si="10"/>
        <v/>
      </c>
      <c r="E129" s="76" t="str">
        <f t="shared" si="8"/>
        <v/>
      </c>
      <c r="F129" s="76" t="str">
        <f t="shared" si="9"/>
        <v/>
      </c>
      <c r="G129" s="76" t="str">
        <f t="shared" si="11"/>
        <v/>
      </c>
      <c r="H129" s="77" t="str">
        <f t="shared" si="12"/>
        <v/>
      </c>
      <c r="S129">
        <v>129</v>
      </c>
    </row>
    <row r="130" spans="2:19" x14ac:dyDescent="0.3">
      <c r="B130" s="12" t="str">
        <f t="shared" si="7"/>
        <v/>
      </c>
      <c r="C130" s="76"/>
      <c r="D130" s="76" t="str">
        <f t="shared" si="10"/>
        <v/>
      </c>
      <c r="E130" s="76" t="str">
        <f t="shared" si="8"/>
        <v/>
      </c>
      <c r="F130" s="76" t="str">
        <f t="shared" si="9"/>
        <v/>
      </c>
      <c r="G130" s="76" t="str">
        <f t="shared" si="11"/>
        <v/>
      </c>
      <c r="H130" s="77" t="str">
        <f t="shared" si="12"/>
        <v/>
      </c>
      <c r="S130">
        <v>130</v>
      </c>
    </row>
    <row r="131" spans="2:19" x14ac:dyDescent="0.3">
      <c r="B131" s="12" t="str">
        <f t="shared" si="7"/>
        <v/>
      </c>
      <c r="C131" s="76"/>
      <c r="D131" s="76" t="str">
        <f t="shared" si="10"/>
        <v/>
      </c>
      <c r="E131" s="76" t="str">
        <f t="shared" si="8"/>
        <v/>
      </c>
      <c r="F131" s="76" t="str">
        <f t="shared" si="9"/>
        <v/>
      </c>
      <c r="G131" s="76" t="str">
        <f t="shared" si="11"/>
        <v/>
      </c>
      <c r="H131" s="77" t="str">
        <f t="shared" si="12"/>
        <v/>
      </c>
      <c r="S131">
        <v>131</v>
      </c>
    </row>
    <row r="132" spans="2:19" x14ac:dyDescent="0.3">
      <c r="B132" s="12" t="str">
        <f t="shared" si="7"/>
        <v/>
      </c>
      <c r="C132" s="76"/>
      <c r="D132" s="76" t="str">
        <f t="shared" si="10"/>
        <v/>
      </c>
      <c r="E132" s="76" t="str">
        <f t="shared" si="8"/>
        <v/>
      </c>
      <c r="F132" s="76" t="str">
        <f t="shared" si="9"/>
        <v/>
      </c>
      <c r="G132" s="76" t="str">
        <f t="shared" si="11"/>
        <v/>
      </c>
      <c r="H132" s="77" t="str">
        <f t="shared" si="12"/>
        <v/>
      </c>
    </row>
    <row r="133" spans="2:19" x14ac:dyDescent="0.3">
      <c r="B133" s="12" t="str">
        <f t="shared" si="7"/>
        <v/>
      </c>
      <c r="C133" s="76"/>
      <c r="D133" s="76" t="str">
        <f t="shared" si="10"/>
        <v/>
      </c>
      <c r="E133" s="76" t="str">
        <f t="shared" si="8"/>
        <v/>
      </c>
      <c r="F133" s="76" t="str">
        <f t="shared" si="9"/>
        <v/>
      </c>
      <c r="G133" s="76" t="str">
        <f t="shared" si="11"/>
        <v/>
      </c>
      <c r="H133" s="77" t="str">
        <f t="shared" si="12"/>
        <v/>
      </c>
    </row>
    <row r="134" spans="2:19" x14ac:dyDescent="0.3">
      <c r="B134" s="12" t="str">
        <f t="shared" si="7"/>
        <v/>
      </c>
      <c r="C134" s="76"/>
      <c r="D134" s="76" t="str">
        <f t="shared" si="10"/>
        <v/>
      </c>
      <c r="E134" s="76" t="str">
        <f t="shared" si="8"/>
        <v/>
      </c>
      <c r="F134" s="76" t="str">
        <f t="shared" si="9"/>
        <v/>
      </c>
      <c r="G134" s="76" t="str">
        <f t="shared" si="11"/>
        <v/>
      </c>
      <c r="H134" s="77" t="str">
        <f t="shared" si="12"/>
        <v/>
      </c>
    </row>
    <row r="135" spans="2:19" x14ac:dyDescent="0.3">
      <c r="B135" s="12" t="str">
        <f t="shared" si="7"/>
        <v/>
      </c>
      <c r="C135" s="76"/>
      <c r="D135" s="76" t="str">
        <f t="shared" si="10"/>
        <v/>
      </c>
      <c r="E135" s="76" t="str">
        <f t="shared" si="8"/>
        <v/>
      </c>
      <c r="F135" s="76" t="str">
        <f t="shared" si="9"/>
        <v/>
      </c>
      <c r="G135" s="76" t="str">
        <f t="shared" si="11"/>
        <v/>
      </c>
      <c r="H135" s="77" t="str">
        <f t="shared" si="12"/>
        <v/>
      </c>
    </row>
    <row r="136" spans="2:19" x14ac:dyDescent="0.3">
      <c r="B136" s="12" t="str">
        <f t="shared" si="7"/>
        <v/>
      </c>
      <c r="C136" s="76"/>
      <c r="D136" s="76" t="str">
        <f t="shared" si="10"/>
        <v/>
      </c>
      <c r="E136" s="76" t="str">
        <f t="shared" si="8"/>
        <v/>
      </c>
      <c r="F136" s="76" t="str">
        <f t="shared" si="9"/>
        <v/>
      </c>
      <c r="G136" s="76" t="str">
        <f t="shared" si="11"/>
        <v/>
      </c>
      <c r="H136" s="77" t="str">
        <f t="shared" si="12"/>
        <v/>
      </c>
    </row>
    <row r="137" spans="2:19" x14ac:dyDescent="0.3">
      <c r="B137" s="12" t="str">
        <f t="shared" si="7"/>
        <v/>
      </c>
      <c r="C137" s="76"/>
      <c r="D137" s="76" t="str">
        <f t="shared" si="10"/>
        <v/>
      </c>
      <c r="E137" s="76" t="str">
        <f t="shared" si="8"/>
        <v/>
      </c>
      <c r="F137" s="76" t="str">
        <f t="shared" si="9"/>
        <v/>
      </c>
      <c r="G137" s="76" t="str">
        <f t="shared" si="11"/>
        <v/>
      </c>
      <c r="H137" s="77" t="str">
        <f t="shared" si="12"/>
        <v/>
      </c>
    </row>
    <row r="138" spans="2:19" x14ac:dyDescent="0.3">
      <c r="B138" s="12" t="str">
        <f t="shared" si="7"/>
        <v/>
      </c>
      <c r="C138" s="76"/>
      <c r="D138" s="76" t="str">
        <f t="shared" si="10"/>
        <v/>
      </c>
      <c r="E138" s="76" t="str">
        <f t="shared" si="8"/>
        <v/>
      </c>
      <c r="F138" s="76" t="str">
        <f t="shared" si="9"/>
        <v/>
      </c>
      <c r="G138" s="76" t="str">
        <f t="shared" si="11"/>
        <v/>
      </c>
      <c r="H138" s="77" t="str">
        <f t="shared" si="12"/>
        <v/>
      </c>
    </row>
    <row r="139" spans="2:19" x14ac:dyDescent="0.3">
      <c r="B139" s="12" t="str">
        <f t="shared" si="7"/>
        <v/>
      </c>
      <c r="C139" s="76"/>
      <c r="D139" s="76" t="str">
        <f t="shared" si="10"/>
        <v/>
      </c>
      <c r="E139" s="76" t="str">
        <f t="shared" si="8"/>
        <v/>
      </c>
      <c r="F139" s="76" t="str">
        <f t="shared" si="9"/>
        <v/>
      </c>
      <c r="G139" s="76" t="str">
        <f t="shared" si="11"/>
        <v/>
      </c>
      <c r="H139" s="77" t="str">
        <f t="shared" si="12"/>
        <v/>
      </c>
    </row>
    <row r="140" spans="2:19" x14ac:dyDescent="0.3">
      <c r="B140" s="12" t="str">
        <f t="shared" ref="B140:B147" si="13">+IF($D$9&lt;S116,"",S116)</f>
        <v/>
      </c>
      <c r="C140" s="76"/>
      <c r="D140" s="76" t="str">
        <f t="shared" si="10"/>
        <v/>
      </c>
      <c r="E140" s="76" t="str">
        <f t="shared" si="8"/>
        <v/>
      </c>
      <c r="F140" s="76" t="str">
        <f t="shared" si="9"/>
        <v/>
      </c>
      <c r="G140" s="76" t="str">
        <f t="shared" si="11"/>
        <v/>
      </c>
      <c r="H140" s="77" t="str">
        <f t="shared" si="12"/>
        <v/>
      </c>
    </row>
    <row r="141" spans="2:19" x14ac:dyDescent="0.3">
      <c r="B141" s="12" t="str">
        <f t="shared" si="13"/>
        <v/>
      </c>
      <c r="C141" s="76"/>
      <c r="D141" s="76" t="str">
        <f t="shared" si="10"/>
        <v/>
      </c>
      <c r="E141" s="76" t="str">
        <f t="shared" si="8"/>
        <v/>
      </c>
      <c r="F141" s="76" t="str">
        <f t="shared" si="9"/>
        <v/>
      </c>
      <c r="G141" s="76" t="str">
        <f t="shared" si="11"/>
        <v/>
      </c>
      <c r="H141" s="77" t="str">
        <f t="shared" si="12"/>
        <v/>
      </c>
    </row>
    <row r="142" spans="2:19" x14ac:dyDescent="0.3">
      <c r="B142" s="12" t="str">
        <f t="shared" si="13"/>
        <v/>
      </c>
      <c r="C142" s="76"/>
      <c r="D142" s="76" t="str">
        <f t="shared" si="10"/>
        <v/>
      </c>
      <c r="E142" s="76" t="str">
        <f t="shared" si="8"/>
        <v/>
      </c>
      <c r="F142" s="76" t="str">
        <f t="shared" si="9"/>
        <v/>
      </c>
      <c r="G142" s="76" t="str">
        <f t="shared" si="11"/>
        <v/>
      </c>
      <c r="H142" s="77" t="str">
        <f t="shared" si="12"/>
        <v/>
      </c>
    </row>
    <row r="143" spans="2:19" x14ac:dyDescent="0.3">
      <c r="B143" s="12" t="str">
        <f t="shared" si="13"/>
        <v/>
      </c>
      <c r="C143" s="76"/>
      <c r="D143" s="76" t="str">
        <f t="shared" si="10"/>
        <v/>
      </c>
      <c r="E143" s="76" t="str">
        <f t="shared" si="8"/>
        <v/>
      </c>
      <c r="F143" s="76" t="str">
        <f t="shared" si="9"/>
        <v/>
      </c>
      <c r="G143" s="76" t="str">
        <f t="shared" si="11"/>
        <v/>
      </c>
      <c r="H143" s="77" t="str">
        <f t="shared" si="12"/>
        <v/>
      </c>
    </row>
    <row r="144" spans="2:19" ht="15" thickBot="1" x14ac:dyDescent="0.35">
      <c r="B144" s="19" t="str">
        <f t="shared" si="13"/>
        <v/>
      </c>
      <c r="C144" s="78"/>
      <c r="D144" s="78" t="str">
        <f t="shared" si="10"/>
        <v/>
      </c>
      <c r="E144" s="78" t="str">
        <f t="shared" si="8"/>
        <v/>
      </c>
      <c r="F144" s="78" t="str">
        <f t="shared" si="9"/>
        <v/>
      </c>
      <c r="G144" s="78" t="str">
        <f t="shared" si="11"/>
        <v/>
      </c>
      <c r="H144" s="79" t="str">
        <f t="shared" si="12"/>
        <v/>
      </c>
    </row>
    <row r="145" spans="2:2" x14ac:dyDescent="0.3">
      <c r="B145" t="str">
        <f t="shared" si="13"/>
        <v/>
      </c>
    </row>
    <row r="146" spans="2:2" x14ac:dyDescent="0.3">
      <c r="B146" t="str">
        <f t="shared" si="13"/>
        <v/>
      </c>
    </row>
    <row r="147" spans="2:2" x14ac:dyDescent="0.3">
      <c r="B147" t="str">
        <f t="shared" si="13"/>
        <v/>
      </c>
    </row>
  </sheetData>
  <mergeCells count="6">
    <mergeCell ref="H22:H23"/>
    <mergeCell ref="C22:C23"/>
    <mergeCell ref="D22:D23"/>
    <mergeCell ref="E22:E23"/>
    <mergeCell ref="F22:F23"/>
    <mergeCell ref="G22:G23"/>
  </mergeCells>
  <pageMargins left="0.7" right="0.7" top="0.75" bottom="0.75" header="0.3" footer="0.3"/>
  <pageSetup paperSize="9" scale="2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09843-9E4D-46BB-807B-CBA5C3362C7F}">
  <dimension ref="C2:N30"/>
  <sheetViews>
    <sheetView tabSelected="1" workbookViewId="0">
      <selection activeCell="L6" sqref="L6"/>
    </sheetView>
  </sheetViews>
  <sheetFormatPr defaultRowHeight="14.4" x14ac:dyDescent="0.3"/>
  <cols>
    <col min="3" max="3" width="10.77734375" bestFit="1" customWidth="1"/>
    <col min="4" max="4" width="19.21875" customWidth="1"/>
    <col min="5" max="5" width="1.5546875" customWidth="1"/>
    <col min="7" max="7" width="17.88671875" customWidth="1"/>
    <col min="12" max="13" width="10.33203125" bestFit="1" customWidth="1"/>
    <col min="14" max="14" width="2.21875" customWidth="1"/>
  </cols>
  <sheetData>
    <row r="2" spans="3:14" ht="15" thickBot="1" x14ac:dyDescent="0.35"/>
    <row r="3" spans="3:14" ht="15" thickBot="1" x14ac:dyDescent="0.35">
      <c r="C3" s="87" t="s">
        <v>8</v>
      </c>
      <c r="D3" s="88"/>
      <c r="E3" s="89"/>
      <c r="G3" s="93" t="s">
        <v>15</v>
      </c>
      <c r="H3" s="94"/>
      <c r="I3" s="94"/>
      <c r="J3" s="94"/>
      <c r="K3" s="94"/>
      <c r="L3" s="94"/>
      <c r="M3" s="94"/>
      <c r="N3" s="95"/>
    </row>
    <row r="4" spans="3:14" ht="15" thickBot="1" x14ac:dyDescent="0.35">
      <c r="C4" s="9" t="s">
        <v>0</v>
      </c>
      <c r="D4" s="10">
        <v>3500</v>
      </c>
      <c r="E4" s="11"/>
      <c r="G4" s="6" t="s">
        <v>13</v>
      </c>
      <c r="H4" s="18" t="s">
        <v>10</v>
      </c>
      <c r="I4" s="18" t="s">
        <v>16</v>
      </c>
      <c r="J4" s="18" t="s">
        <v>3</v>
      </c>
      <c r="K4" s="18" t="s">
        <v>12</v>
      </c>
      <c r="L4" s="18" t="s">
        <v>6</v>
      </c>
      <c r="M4" s="22" t="s">
        <v>4</v>
      </c>
      <c r="N4" s="8"/>
    </row>
    <row r="5" spans="3:14" x14ac:dyDescent="0.3">
      <c r="C5" s="12" t="s">
        <v>1</v>
      </c>
      <c r="D5" s="3">
        <v>0.98</v>
      </c>
      <c r="E5" s="13"/>
      <c r="G5" s="9">
        <v>0</v>
      </c>
      <c r="H5" s="10">
        <v>10</v>
      </c>
      <c r="I5" s="10">
        <v>0</v>
      </c>
      <c r="J5" s="10">
        <f>H5-I5</f>
        <v>10</v>
      </c>
      <c r="K5" s="10"/>
      <c r="L5" s="10"/>
      <c r="M5" s="23">
        <f>J5</f>
        <v>10</v>
      </c>
      <c r="N5" s="11"/>
    </row>
    <row r="6" spans="3:14" x14ac:dyDescent="0.3">
      <c r="C6" s="12" t="s">
        <v>2</v>
      </c>
      <c r="D6" s="3">
        <v>15</v>
      </c>
      <c r="E6" s="13"/>
      <c r="G6" s="12">
        <v>1</v>
      </c>
      <c r="H6" s="3">
        <f>H5-K6</f>
        <v>8</v>
      </c>
      <c r="I6" s="26"/>
      <c r="J6" s="3"/>
      <c r="K6" s="3">
        <v>2</v>
      </c>
      <c r="L6" s="82">
        <f>H5*$H$12</f>
        <v>1</v>
      </c>
      <c r="M6" s="24">
        <f>-(K6+L6)</f>
        <v>-3</v>
      </c>
      <c r="N6" s="13"/>
    </row>
    <row r="7" spans="3:14" x14ac:dyDescent="0.3">
      <c r="C7" s="12" t="s">
        <v>3</v>
      </c>
      <c r="D7" s="3">
        <f>D4*D5-D6</f>
        <v>3415</v>
      </c>
      <c r="E7" s="13"/>
      <c r="G7" s="12">
        <v>2</v>
      </c>
      <c r="H7" s="3">
        <f t="shared" ref="H7:H10" si="0">H6-K7</f>
        <v>6</v>
      </c>
      <c r="I7" s="26"/>
      <c r="J7" s="3"/>
      <c r="K7" s="3">
        <v>2</v>
      </c>
      <c r="L7" s="3">
        <f>H6*$H$12</f>
        <v>0.8</v>
      </c>
      <c r="M7" s="24">
        <f t="shared" ref="M7:M10" si="1">-(K7+L7)</f>
        <v>-2.8</v>
      </c>
      <c r="N7" s="13"/>
    </row>
    <row r="8" spans="3:14" x14ac:dyDescent="0.3">
      <c r="C8" s="12" t="s">
        <v>6</v>
      </c>
      <c r="D8" s="27">
        <v>7.4999999999999997E-3</v>
      </c>
      <c r="E8" s="13"/>
      <c r="G8" s="12">
        <v>3</v>
      </c>
      <c r="H8" s="3">
        <f t="shared" si="0"/>
        <v>4</v>
      </c>
      <c r="I8" s="26"/>
      <c r="J8" s="3"/>
      <c r="K8" s="3">
        <v>2</v>
      </c>
      <c r="L8" s="3">
        <f>H7*$H$12</f>
        <v>0.60000000000000009</v>
      </c>
      <c r="M8" s="24">
        <f t="shared" si="1"/>
        <v>-2.6</v>
      </c>
      <c r="N8" s="13"/>
    </row>
    <row r="9" spans="3:14" x14ac:dyDescent="0.3">
      <c r="C9" s="12" t="s">
        <v>7</v>
      </c>
      <c r="D9" s="3">
        <v>20</v>
      </c>
      <c r="E9" s="13"/>
      <c r="G9" s="12">
        <v>4</v>
      </c>
      <c r="H9" s="3">
        <f t="shared" si="0"/>
        <v>2</v>
      </c>
      <c r="I9" s="26"/>
      <c r="J9" s="3"/>
      <c r="K9" s="3">
        <v>2</v>
      </c>
      <c r="L9" s="3">
        <f>H8*$H$12</f>
        <v>0.4</v>
      </c>
      <c r="M9" s="24">
        <f t="shared" si="1"/>
        <v>-2.4</v>
      </c>
      <c r="N9" s="13"/>
    </row>
    <row r="10" spans="3:14" ht="15" thickBot="1" x14ac:dyDescent="0.35">
      <c r="C10" s="14"/>
      <c r="D10" s="5"/>
      <c r="E10" s="15"/>
      <c r="G10" s="12">
        <v>5</v>
      </c>
      <c r="H10" s="3">
        <f t="shared" si="0"/>
        <v>0</v>
      </c>
      <c r="I10" s="26"/>
      <c r="J10" s="3"/>
      <c r="K10" s="3">
        <v>2</v>
      </c>
      <c r="L10" s="3">
        <f>H9*$H$12</f>
        <v>0.2</v>
      </c>
      <c r="M10" s="24">
        <f t="shared" si="1"/>
        <v>-2.2000000000000002</v>
      </c>
      <c r="N10" s="13"/>
    </row>
    <row r="11" spans="3:14" ht="15" thickBot="1" x14ac:dyDescent="0.35">
      <c r="C11" s="6" t="s">
        <v>5</v>
      </c>
      <c r="D11" s="7">
        <f>PMT(D8,D9,D4)</f>
        <v>-189.10721178837838</v>
      </c>
      <c r="E11" s="8"/>
      <c r="G11" s="19"/>
      <c r="H11" s="20"/>
      <c r="I11" s="20"/>
      <c r="J11" s="20"/>
      <c r="K11" s="20"/>
      <c r="L11" s="20"/>
      <c r="M11" s="25">
        <f>SUM(M6:M10)</f>
        <v>-13</v>
      </c>
      <c r="N11" s="21"/>
    </row>
    <row r="12" spans="3:14" ht="15" thickBot="1" x14ac:dyDescent="0.35">
      <c r="C12" s="90" t="s">
        <v>9</v>
      </c>
      <c r="D12" s="91"/>
      <c r="E12" s="92"/>
      <c r="G12" t="s">
        <v>6</v>
      </c>
      <c r="H12" s="1">
        <v>0.1</v>
      </c>
      <c r="I12" s="1"/>
      <c r="J12" s="1"/>
    </row>
    <row r="13" spans="3:14" x14ac:dyDescent="0.3">
      <c r="G13" t="s">
        <v>14</v>
      </c>
      <c r="H13" s="16">
        <f>IRR(M5:M10)</f>
        <v>0.10000000000000009</v>
      </c>
      <c r="I13" s="16"/>
      <c r="J13" s="16"/>
    </row>
    <row r="14" spans="3:14" x14ac:dyDescent="0.3">
      <c r="C14" s="17">
        <f>RATE(D9,D11,D7)</f>
        <v>9.9285636665524622E-3</v>
      </c>
      <c r="D14" t="s">
        <v>46</v>
      </c>
    </row>
    <row r="15" spans="3:14" x14ac:dyDescent="0.3">
      <c r="C15" s="17">
        <f>RATE(D9,D11,D4)</f>
        <v>7.4999999999988192E-3</v>
      </c>
      <c r="D15" t="s">
        <v>47</v>
      </c>
    </row>
    <row r="16" spans="3:14" x14ac:dyDescent="0.3">
      <c r="C16" s="80" t="s">
        <v>11</v>
      </c>
      <c r="D16" t="s">
        <v>48</v>
      </c>
    </row>
    <row r="19" spans="3:5" ht="15" thickBot="1" x14ac:dyDescent="0.35"/>
    <row r="20" spans="3:5" ht="15" thickBot="1" x14ac:dyDescent="0.35">
      <c r="C20" s="87" t="s">
        <v>8</v>
      </c>
      <c r="D20" s="88"/>
      <c r="E20" s="89"/>
    </row>
    <row r="21" spans="3:5" x14ac:dyDescent="0.3">
      <c r="C21" s="9" t="s">
        <v>0</v>
      </c>
      <c r="D21" s="10">
        <v>3450</v>
      </c>
      <c r="E21" s="11"/>
    </row>
    <row r="22" spans="3:5" x14ac:dyDescent="0.3">
      <c r="C22" s="12" t="s">
        <v>1</v>
      </c>
      <c r="D22" s="3">
        <v>1</v>
      </c>
      <c r="E22" s="13"/>
    </row>
    <row r="23" spans="3:5" x14ac:dyDescent="0.3">
      <c r="C23" s="12" t="s">
        <v>2</v>
      </c>
      <c r="D23" s="3">
        <v>15</v>
      </c>
      <c r="E23" s="13"/>
    </row>
    <row r="24" spans="3:5" x14ac:dyDescent="0.3">
      <c r="C24" s="12" t="s">
        <v>3</v>
      </c>
      <c r="D24" s="3">
        <f>D21*D22-D23</f>
        <v>3435</v>
      </c>
      <c r="E24" s="13"/>
    </row>
    <row r="25" spans="3:5" x14ac:dyDescent="0.3">
      <c r="C25" s="12" t="s">
        <v>6</v>
      </c>
      <c r="D25" s="27">
        <v>4.0160000000000001E-2</v>
      </c>
      <c r="E25" s="13"/>
    </row>
    <row r="26" spans="3:5" x14ac:dyDescent="0.3">
      <c r="C26" s="12" t="s">
        <v>7</v>
      </c>
      <c r="D26" s="3">
        <v>5</v>
      </c>
      <c r="E26" s="13"/>
    </row>
    <row r="27" spans="3:5" x14ac:dyDescent="0.3">
      <c r="C27" s="14"/>
      <c r="D27" s="5"/>
      <c r="E27" s="15"/>
    </row>
    <row r="28" spans="3:5" ht="15" thickBot="1" x14ac:dyDescent="0.35">
      <c r="C28" s="28"/>
      <c r="D28" s="29"/>
      <c r="E28" s="30"/>
    </row>
    <row r="29" spans="3:5" ht="15" thickBot="1" x14ac:dyDescent="0.35">
      <c r="C29" s="6" t="s">
        <v>5</v>
      </c>
      <c r="D29" s="7">
        <f>PMT(D25,D26,D21)</f>
        <v>-775.31190424850627</v>
      </c>
      <c r="E29" s="8"/>
    </row>
    <row r="30" spans="3:5" ht="15" thickBot="1" x14ac:dyDescent="0.35">
      <c r="C30" s="90" t="s">
        <v>9</v>
      </c>
      <c r="D30" s="91"/>
      <c r="E30" s="92"/>
    </row>
  </sheetData>
  <mergeCells count="5">
    <mergeCell ref="C3:E3"/>
    <mergeCell ref="C12:E12"/>
    <mergeCell ref="G3:N3"/>
    <mergeCell ref="C20:E20"/>
    <mergeCell ref="C30:E30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D381-2EB4-4BA8-8824-98C014CDDBC3}">
  <dimension ref="C4:I10"/>
  <sheetViews>
    <sheetView workbookViewId="0">
      <selection activeCell="C4" sqref="C4:K13"/>
    </sheetView>
  </sheetViews>
  <sheetFormatPr defaultRowHeight="14.4" x14ac:dyDescent="0.3"/>
  <cols>
    <col min="9" max="9" width="10.33203125" bestFit="1" customWidth="1"/>
  </cols>
  <sheetData>
    <row r="4" spans="3:9" x14ac:dyDescent="0.3">
      <c r="C4" t="s">
        <v>17</v>
      </c>
    </row>
    <row r="6" spans="3:9" x14ac:dyDescent="0.3">
      <c r="E6" t="s">
        <v>42</v>
      </c>
      <c r="H6" s="2">
        <v>100</v>
      </c>
      <c r="I6" s="2">
        <f>H6*Låneberegninger!C14</f>
        <v>0.99285636665524624</v>
      </c>
    </row>
    <row r="7" spans="3:9" x14ac:dyDescent="0.3">
      <c r="E7" t="s">
        <v>43</v>
      </c>
      <c r="H7" s="2">
        <f>H6+I6</f>
        <v>100.99285636665525</v>
      </c>
      <c r="I7" s="2">
        <f>H7*Låneberegninger!C14</f>
        <v>1.0027140043033247</v>
      </c>
    </row>
    <row r="8" spans="3:9" x14ac:dyDescent="0.3">
      <c r="E8" t="s">
        <v>44</v>
      </c>
      <c r="H8" s="2">
        <f>H7+I7</f>
        <v>101.99557037095857</v>
      </c>
      <c r="I8" s="2">
        <f>H8*Låneberegninger!C14</f>
        <v>1.0126695141343942</v>
      </c>
    </row>
    <row r="9" spans="3:9" x14ac:dyDescent="0.3">
      <c r="E9" t="s">
        <v>45</v>
      </c>
      <c r="H9" s="2">
        <f>H8+I8</f>
        <v>103.00823988509296</v>
      </c>
      <c r="I9" s="2">
        <f>H9*Låneberegninger!C14</f>
        <v>1.0227238678786541</v>
      </c>
    </row>
    <row r="10" spans="3:9" x14ac:dyDescent="0.3">
      <c r="I10" s="81">
        <f>H9+I9</f>
        <v>104.03096375297162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Stående lån</vt:lpstr>
      <vt:lpstr>Låneberegninger</vt:lpstr>
      <vt:lpstr>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</dc:creator>
  <cp:lastModifiedBy>Peter N</cp:lastModifiedBy>
  <dcterms:created xsi:type="dcterms:W3CDTF">2019-05-08T08:13:34Z</dcterms:created>
  <dcterms:modified xsi:type="dcterms:W3CDTF">2021-04-28T08:27:10Z</dcterms:modified>
</cp:coreProperties>
</file>